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Y:\dpe\DOC_DIFUSION\ANUARIOS\ANUARIO 2022\04. Capitulo 4 Transmision 2022\"/>
    </mc:Choice>
  </mc:AlternateContent>
  <xr:revisionPtr revIDLastSave="0" documentId="13_ncr:1_{B01CC786-81E2-48C1-8F71-8588394B0B72}" xr6:coauthVersionLast="47" xr6:coauthVersionMax="47" xr10:uidLastSave="{00000000-0000-0000-0000-000000000000}"/>
  <bookViews>
    <workbookView xWindow="-120" yWindow="-120" windowWidth="38640" windowHeight="15840" tabRatio="523" xr2:uid="{00000000-000D-0000-FFFF-FFFF00000000}"/>
  </bookViews>
  <sheets>
    <sheet name="4.1" sheetId="17" r:id="rId1"/>
    <sheet name="4.2" sheetId="13" r:id="rId2"/>
    <sheet name="4.3" sheetId="14" r:id="rId3"/>
    <sheet name="4.4" sheetId="16" r:id="rId4"/>
  </sheets>
  <externalReferences>
    <externalReference r:id="rId5"/>
    <externalReference r:id="rId6"/>
  </externalReferences>
  <definedNames>
    <definedName name="_xlnm._FilterDatabase" localSheetId="3" hidden="1">'4.4'!$B$3:$J$39</definedName>
    <definedName name="AMAZONAS" localSheetId="3">#REF!</definedName>
    <definedName name="AMAZONAS">#REF!</definedName>
    <definedName name="ANCASH" localSheetId="3">#REF!</definedName>
    <definedName name="ANCASH">#REF!</definedName>
    <definedName name="APURIMAC" localSheetId="3">#REF!</definedName>
    <definedName name="APURIMAC">#REF!</definedName>
    <definedName name="_xlnm.Print_Area" localSheetId="0">'4.1'!$A$1:$F$28</definedName>
    <definedName name="_xlnm.Print_Area" localSheetId="1">'4.2'!$A$1:$H$122</definedName>
    <definedName name="_xlnm.Print_Area" localSheetId="2">'4.3'!$A$1:$H$73</definedName>
    <definedName name="_xlnm.Print_Area" localSheetId="3">'4.4'!$A$1:$J$93</definedName>
    <definedName name="AREQUIPA" localSheetId="3">#REF!</definedName>
    <definedName name="AREQUIPA">#REF!</definedName>
    <definedName name="AYACUCHO">[1]X_DEPA!#REF!</definedName>
    <definedName name="CAJAMARCA" localSheetId="3">#REF!</definedName>
    <definedName name="CAJAMARCA">#REF!</definedName>
    <definedName name="CUSCO" localSheetId="3">#REF!</definedName>
    <definedName name="CUSCO">#REF!</definedName>
    <definedName name="ESTADO" localSheetId="3">#REF!</definedName>
    <definedName name="ESTADO">#REF!</definedName>
    <definedName name="HUANCAVELICA" localSheetId="3">#REF!</definedName>
    <definedName name="HUANCAVELICA">#REF!</definedName>
    <definedName name="HUANUCO" localSheetId="3">#REF!</definedName>
    <definedName name="HUANUCO">#REF!</definedName>
    <definedName name="ICA" localSheetId="3">#REF!</definedName>
    <definedName name="ICA">#REF!</definedName>
    <definedName name="JUNIN" localSheetId="3">#REF!</definedName>
    <definedName name="JUNIN">#REF!</definedName>
    <definedName name="LA_LIBERTAD" localSheetId="3">#REF!</definedName>
    <definedName name="LA_LIBERTAD">#REF!</definedName>
    <definedName name="LAMBAYEQUE" localSheetId="3">#REF!</definedName>
    <definedName name="LAMBAYEQUE">#REF!</definedName>
    <definedName name="LIMA" localSheetId="3">#REF!</definedName>
    <definedName name="LIMA">#REF!</definedName>
    <definedName name="LIMA_I">[1]X_DEPA!#REF!</definedName>
    <definedName name="LIMA_II">[1]X_DEPA!#REF!</definedName>
    <definedName name="LORETO" localSheetId="3">#REF!</definedName>
    <definedName name="LORETO">#REF!</definedName>
    <definedName name="MADRE_DIOS" localSheetId="3">#REF!</definedName>
    <definedName name="MADRE_DIOS">#REF!</definedName>
    <definedName name="MOQUEGUA" localSheetId="3">#REF!</definedName>
    <definedName name="MOQUEGUA">#REF!</definedName>
    <definedName name="PARTICIP" localSheetId="3">#REF!</definedName>
    <definedName name="PARTICIP">[2]Participación!$J$43:$S$94</definedName>
    <definedName name="PASCO" localSheetId="3">#REF!</definedName>
    <definedName name="PASCO">#REF!</definedName>
    <definedName name="PIURA" localSheetId="3">#REF!</definedName>
    <definedName name="PIURA">#REF!</definedName>
    <definedName name="PIURA_I">[1]X_DEPA!#REF!</definedName>
    <definedName name="PRINCIPALES" localSheetId="3">#REF!</definedName>
    <definedName name="PRINCIPALES">[2]Participación!$AP$2:$BA$37</definedName>
    <definedName name="PUNO" localSheetId="3">#REF!</definedName>
    <definedName name="PUNO">#REF!</definedName>
    <definedName name="SAN_MARTIN" localSheetId="3">#REF!</definedName>
    <definedName name="SAN_MARTIN">#REF!</definedName>
    <definedName name="TACNA" localSheetId="3">#REF!</definedName>
    <definedName name="TACNA">#REF!</definedName>
    <definedName name="TOTAL" localSheetId="3">#REF!</definedName>
    <definedName name="TOTAL">#REF!</definedName>
    <definedName name="TUMBES" localSheetId="3">#REF!</definedName>
    <definedName name="TUMBES">#REF!</definedName>
    <definedName name="UCAYALI" localSheetId="3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J39" i="16" l="1"/>
  <c r="S69" i="16" l="1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47" i="16"/>
  <c r="K11" i="14"/>
  <c r="M11" i="14"/>
  <c r="O68" i="16" l="1"/>
  <c r="P68" i="16"/>
  <c r="Q68" i="16"/>
  <c r="R68" i="16"/>
  <c r="N68" i="16"/>
  <c r="D95" i="13"/>
  <c r="P85" i="13" s="1"/>
  <c r="E95" i="13"/>
  <c r="P86" i="13" s="1"/>
  <c r="P48" i="13"/>
  <c r="Q48" i="13"/>
  <c r="R48" i="13"/>
  <c r="O48" i="13"/>
  <c r="S44" i="13"/>
  <c r="S45" i="13"/>
  <c r="S46" i="13"/>
  <c r="S47" i="13"/>
  <c r="S43" i="13"/>
  <c r="S48" i="13" l="1"/>
  <c r="T47" i="13" s="1"/>
  <c r="S68" i="16"/>
  <c r="T46" i="13" l="1"/>
  <c r="T45" i="13"/>
  <c r="T44" i="13"/>
  <c r="T43" i="13"/>
  <c r="I66" i="16"/>
  <c r="I64" i="16"/>
  <c r="I60" i="16"/>
  <c r="D69" i="16"/>
  <c r="I51" i="16"/>
  <c r="M81" i="16" s="1"/>
  <c r="O11" i="14"/>
  <c r="K10" i="14"/>
  <c r="L10" i="14"/>
  <c r="M10" i="14"/>
  <c r="N10" i="14"/>
  <c r="O10" i="14"/>
  <c r="L11" i="14"/>
  <c r="N11" i="14"/>
  <c r="I61" i="16" l="1"/>
  <c r="I55" i="16"/>
  <c r="F69" i="16" l="1"/>
  <c r="E69" i="16"/>
  <c r="I68" i="16"/>
  <c r="I54" i="16"/>
  <c r="M84" i="16" s="1"/>
  <c r="I47" i="16"/>
  <c r="C8" i="17" l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G46" i="14" l="1"/>
  <c r="I65" i="16" l="1"/>
  <c r="G49" i="13"/>
  <c r="H69" i="16"/>
  <c r="G69" i="16"/>
  <c r="I49" i="16"/>
  <c r="M79" i="16" s="1"/>
  <c r="I59" i="16"/>
  <c r="I57" i="16"/>
  <c r="I48" i="16"/>
  <c r="M78" i="16" s="1"/>
  <c r="I67" i="16"/>
  <c r="I52" i="16"/>
  <c r="M82" i="16" s="1"/>
  <c r="I53" i="16"/>
  <c r="M83" i="16" s="1"/>
  <c r="I63" i="16"/>
  <c r="I58" i="16"/>
  <c r="I50" i="16"/>
  <c r="M80" i="16" s="1"/>
  <c r="I56" i="16"/>
  <c r="M85" i="16" s="1"/>
  <c r="I62" i="16"/>
  <c r="M77" i="16"/>
  <c r="F18" i="14"/>
  <c r="E18" i="14"/>
  <c r="D18" i="14"/>
  <c r="C18" i="14"/>
  <c r="P87" i="13"/>
  <c r="Q85" i="13" s="1"/>
  <c r="E53" i="13"/>
  <c r="D53" i="13"/>
  <c r="C53" i="13"/>
  <c r="F53" i="13"/>
  <c r="D50" i="14"/>
  <c r="G16" i="14"/>
  <c r="G14" i="14"/>
  <c r="G12" i="14"/>
  <c r="G10" i="14"/>
  <c r="G8" i="14"/>
  <c r="G51" i="13"/>
  <c r="G47" i="13"/>
  <c r="G45" i="13"/>
  <c r="G43" i="13"/>
  <c r="G10" i="13"/>
  <c r="G8" i="13"/>
  <c r="O18" i="13" s="1"/>
  <c r="D12" i="13"/>
  <c r="P9" i="13" s="1"/>
  <c r="C12" i="13"/>
  <c r="O9" i="13" s="1"/>
  <c r="F85" i="13"/>
  <c r="E12" i="13"/>
  <c r="Q9" i="13" s="1"/>
  <c r="F87" i="13"/>
  <c r="F89" i="13"/>
  <c r="F91" i="13"/>
  <c r="F93" i="13"/>
  <c r="F50" i="14"/>
  <c r="F12" i="13"/>
  <c r="R9" i="13" s="1"/>
  <c r="N18" i="13" l="1"/>
  <c r="F95" i="13"/>
  <c r="D96" i="13" s="1"/>
  <c r="S9" i="13"/>
  <c r="P10" i="13" s="1"/>
  <c r="G12" i="13"/>
  <c r="G9" i="13" s="1"/>
  <c r="I69" i="16"/>
  <c r="G50" i="14"/>
  <c r="F51" i="14" s="1"/>
  <c r="G18" i="14"/>
  <c r="G15" i="14" s="1"/>
  <c r="Q86" i="13"/>
  <c r="G53" i="13"/>
  <c r="D54" i="13" s="1"/>
  <c r="Q18" i="13"/>
  <c r="P18" i="13"/>
  <c r="J60" i="16" l="1"/>
  <c r="J66" i="16"/>
  <c r="J64" i="16"/>
  <c r="J67" i="16"/>
  <c r="J65" i="16"/>
  <c r="J63" i="16"/>
  <c r="J68" i="16"/>
  <c r="D19" i="14"/>
  <c r="G11" i="14"/>
  <c r="E54" i="13"/>
  <c r="G48" i="13"/>
  <c r="G50" i="13"/>
  <c r="F94" i="13"/>
  <c r="E96" i="13"/>
  <c r="F86" i="13"/>
  <c r="F88" i="13"/>
  <c r="F90" i="13"/>
  <c r="F92" i="13"/>
  <c r="F54" i="13"/>
  <c r="S10" i="13"/>
  <c r="D13" i="13"/>
  <c r="R10" i="13"/>
  <c r="O10" i="13"/>
  <c r="Q10" i="13"/>
  <c r="J47" i="16"/>
  <c r="G11" i="13"/>
  <c r="C13" i="13"/>
  <c r="J56" i="16"/>
  <c r="J59" i="16"/>
  <c r="F13" i="13"/>
  <c r="E13" i="13"/>
  <c r="M86" i="16"/>
  <c r="J61" i="16"/>
  <c r="J48" i="16"/>
  <c r="J49" i="16"/>
  <c r="J55" i="16"/>
  <c r="J50" i="16"/>
  <c r="J52" i="16"/>
  <c r="J58" i="16"/>
  <c r="J62" i="16"/>
  <c r="J54" i="16"/>
  <c r="J51" i="16"/>
  <c r="J53" i="16"/>
  <c r="J57" i="16"/>
  <c r="D51" i="14"/>
  <c r="G47" i="14"/>
  <c r="G17" i="14"/>
  <c r="E19" i="14"/>
  <c r="F19" i="14"/>
  <c r="C19" i="14"/>
  <c r="G9" i="14"/>
  <c r="G13" i="14"/>
  <c r="G46" i="13"/>
  <c r="C54" i="13"/>
  <c r="G44" i="13"/>
  <c r="G52" i="13"/>
  <c r="N81" i="16" l="1"/>
  <c r="N84" i="16"/>
  <c r="N82" i="16"/>
  <c r="N79" i="16"/>
  <c r="N85" i="16"/>
  <c r="N77" i="16"/>
  <c r="N83" i="16"/>
  <c r="N78" i="16"/>
  <c r="N80" i="16"/>
  <c r="J69" i="16"/>
  <c r="N86" i="16" l="1"/>
</calcChain>
</file>

<file path=xl/sharedStrings.xml><?xml version="1.0" encoding="utf-8"?>
<sst xmlns="http://schemas.openxmlformats.org/spreadsheetml/2006/main" count="413" uniqueCount="211">
  <si>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</si>
  <si>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</si>
  <si>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</si>
  <si>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</si>
  <si>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</si>
  <si>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</si>
  <si>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</si>
  <si>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</si>
  <si>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</si>
  <si>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</si>
  <si>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</si>
  <si>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b. Por nivel de tensión y tipo de línea</t>
  </si>
  <si>
    <t>c. Por nivel de tensión y sistema</t>
  </si>
  <si>
    <t>60 - 75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</si>
  <si>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</si>
  <si>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</si>
  <si>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</si>
  <si>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</si>
  <si>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</si>
  <si>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</si>
  <si>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</si>
  <si>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TRANSMANTARO</t>
  </si>
  <si>
    <t>Sur</t>
  </si>
  <si>
    <t>REDESUR</t>
  </si>
  <si>
    <t xml:space="preserve">    Nombre de Empresa</t>
  </si>
  <si>
    <t xml:space="preserve">                            Tensión ( kV )</t>
  </si>
  <si>
    <t>Participación</t>
  </si>
  <si>
    <t>( km )</t>
  </si>
  <si>
    <t>%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</si>
  <si>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</si>
  <si>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</si>
  <si>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</si>
  <si>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</si>
  <si>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</si>
  <si>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</si>
  <si>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</si>
  <si>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</si>
  <si>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S. Complentario</t>
  </si>
  <si>
    <t>4.4. LÍNEAS REPRESENTATIVAS DEL SISTEMA  ELÉCTRICO INTERCONECTADO NACIONAL</t>
  </si>
  <si>
    <t xml:space="preserve">(*) NOTA: No incluye líneas de transmisión menores a 30 kV </t>
  </si>
  <si>
    <t>SGT</t>
  </si>
  <si>
    <t>SCT</t>
  </si>
  <si>
    <t>SPT</t>
  </si>
  <si>
    <t>SST</t>
  </si>
  <si>
    <t>ATN 1 S.A.</t>
  </si>
  <si>
    <t>Otros*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</si>
  <si>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</si>
  <si>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</si>
  <si>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</si>
  <si>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</si>
  <si>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</si>
  <si>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</si>
  <si>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</si>
  <si>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CARABAYLLO</t>
  </si>
  <si>
    <t>CHIMBOTE NUEVA</t>
  </si>
  <si>
    <t>TRUJILLO NUEVA</t>
  </si>
  <si>
    <t>LA NIÑA</t>
  </si>
  <si>
    <t>CTM</t>
  </si>
  <si>
    <t>OCOÑA</t>
  </si>
  <si>
    <t>MONTALVO</t>
  </si>
  <si>
    <t>TRUJILLO NORTE</t>
  </si>
  <si>
    <t>PARAMONGA NUEVA</t>
  </si>
  <si>
    <t>GUADALUPE</t>
  </si>
  <si>
    <t>TALARA</t>
  </si>
  <si>
    <t>PIURA OESTE</t>
  </si>
  <si>
    <t>Centro</t>
  </si>
  <si>
    <t>CAMPO ARMIÑO</t>
  </si>
  <si>
    <t>POMACOCHA</t>
  </si>
  <si>
    <t>COTARUSE</t>
  </si>
  <si>
    <t>SOCABAYA</t>
  </si>
  <si>
    <t>ATN 2 S.A.</t>
  </si>
  <si>
    <t>ABY</t>
  </si>
  <si>
    <t>CHIMBOTE1</t>
  </si>
  <si>
    <t>SAN JOSÉ</t>
  </si>
  <si>
    <t>CARHUMAYO NVA</t>
  </si>
  <si>
    <t>CHILCA CTM</t>
  </si>
  <si>
    <t>POROMA</t>
  </si>
  <si>
    <r>
      <rPr>
        <sz val="11"/>
        <rFont val="Arial"/>
        <family val="2"/>
      </rPr>
      <t xml:space="preserve">(*) </t>
    </r>
    <r>
      <rPr>
        <sz val="9"/>
        <rFont val="Arial"/>
        <family val="2"/>
      </rPr>
      <t>Corresponde a otras empresas del mercado Eléctrico y de uso propio</t>
    </r>
  </si>
  <si>
    <t>a. Por sistema y tipo de línea</t>
  </si>
  <si>
    <t>Leyenda: 
SGT: Sistema Garantizado de Transmisión
SCT: Sistema Complmentario de  Transmisión
SPT: Sistema Principal de Transmisión
SST: Sistema Secundario de Transmisión</t>
  </si>
  <si>
    <t>4.2.   LONGITUD TOTAL DE LÍNEAS DE TRANSMISIÓN  A  NIVEL NACIONAL *</t>
  </si>
  <si>
    <t>4.3. LONGITUD DE LÍNEAS DE TRANSMISIÓN POR SISTEMA *</t>
  </si>
  <si>
    <t>N°</t>
  </si>
  <si>
    <t>Nombre de la empresa</t>
  </si>
  <si>
    <t>Abreviatura</t>
  </si>
  <si>
    <t>ATN</t>
  </si>
  <si>
    <t>ATN1</t>
  </si>
  <si>
    <t>ATN2</t>
  </si>
  <si>
    <t>NORPERUANA</t>
  </si>
  <si>
    <t>CONELSUR</t>
  </si>
  <si>
    <t>CONENHUA</t>
  </si>
  <si>
    <t>ISAPERU</t>
  </si>
  <si>
    <t>4.1. EMPRESAS TRANSMISORAS DE ENERGÍA ELÉCTRICA</t>
  </si>
  <si>
    <t>CCNCM</t>
  </si>
  <si>
    <t>Código</t>
  </si>
  <si>
    <t>CACLIC</t>
  </si>
  <si>
    <t>CAJAMARCA NORTE</t>
  </si>
  <si>
    <t>LA RAMADA</t>
  </si>
  <si>
    <t>KIMAN AYLLU</t>
  </si>
  <si>
    <t>BELAUNDE TERRY</t>
  </si>
  <si>
    <t>CONOCOCHA</t>
  </si>
  <si>
    <t>PARAGSHA</t>
  </si>
  <si>
    <t>VIZCARRA</t>
  </si>
  <si>
    <t>PARAGSHA II</t>
  </si>
  <si>
    <t>COLCABAMBA</t>
  </si>
  <si>
    <t>ABANCAY NUEVA</t>
  </si>
  <si>
    <t>SURIRAY</t>
  </si>
  <si>
    <t>YARABAMBA</t>
  </si>
  <si>
    <t>TINTAYA NUEVA</t>
  </si>
  <si>
    <t>MOQUEGUA</t>
  </si>
  <si>
    <t>PUNO</t>
  </si>
  <si>
    <t>TACNA</t>
  </si>
  <si>
    <t>ISA PERÚ</t>
  </si>
  <si>
    <t>L-2250</t>
  </si>
  <si>
    <t>L-5010</t>
  </si>
  <si>
    <t>L-2234</t>
  </si>
  <si>
    <t>L-2194</t>
  </si>
  <si>
    <t>L-2192</t>
  </si>
  <si>
    <t>L-2275</t>
  </si>
  <si>
    <t>L-2273</t>
  </si>
  <si>
    <t>L-2272</t>
  </si>
  <si>
    <t>L-2274</t>
  </si>
  <si>
    <t>L-5008</t>
  </si>
  <si>
    <t>L-2269</t>
  </si>
  <si>
    <t>L-2270</t>
  </si>
  <si>
    <t>L-2215/2216</t>
  </si>
  <si>
    <t>L-2254</t>
  </si>
  <si>
    <t>L-2264</t>
  </si>
  <si>
    <t>L-5006</t>
  </si>
  <si>
    <t>L-2294</t>
  </si>
  <si>
    <t>L-5032</t>
  </si>
  <si>
    <t>L-5031</t>
  </si>
  <si>
    <t>L-2051</t>
  </si>
  <si>
    <t>L-2052</t>
  </si>
  <si>
    <t>L-2060</t>
  </si>
  <si>
    <t>L-2059</t>
  </si>
  <si>
    <t>L-2053/2054</t>
  </si>
  <si>
    <t>L-5034</t>
  </si>
  <si>
    <t>L-5033</t>
  </si>
  <si>
    <t>L-5036</t>
  </si>
  <si>
    <t>L-2022</t>
  </si>
  <si>
    <t>L-2023</t>
  </si>
  <si>
    <t>L-5037</t>
  </si>
  <si>
    <t>L-2025</t>
  </si>
  <si>
    <t>L-2026</t>
  </si>
  <si>
    <t>L-2030</t>
  </si>
  <si>
    <t>L-2029</t>
  </si>
  <si>
    <t>Suma de Long. Terna (km)</t>
  </si>
  <si>
    <t>Etiquetas de columna</t>
  </si>
  <si>
    <t>Etiquetas de fila</t>
  </si>
  <si>
    <t>G</t>
  </si>
  <si>
    <t>C</t>
  </si>
  <si>
    <t>P</t>
  </si>
  <si>
    <t>S</t>
  </si>
  <si>
    <t>Total general</t>
  </si>
  <si>
    <t>&lt;60 - 75&gt;</t>
  </si>
  <si>
    <t>&lt;30 - 50&gt;</t>
  </si>
  <si>
    <t>220 kV</t>
  </si>
  <si>
    <t>500 kV</t>
  </si>
  <si>
    <t>138 kV</t>
  </si>
  <si>
    <t>&lt;60 - 75&gt; kV</t>
  </si>
  <si>
    <t>&lt;30 - 50&gt; kV</t>
  </si>
  <si>
    <t>I</t>
  </si>
  <si>
    <t>ATN S.A.</t>
  </si>
  <si>
    <t>TRANSMISORA ANDINA</t>
  </si>
  <si>
    <t>TESUR 2</t>
  </si>
  <si>
    <t>4.5. LONGITUD DE LINEAS - PRINCIPALES EMPRESAS CONCESIONARIAS DE LINEAS DE TRANSMISION</t>
  </si>
  <si>
    <t>AYMARAES</t>
  </si>
  <si>
    <t>TESUR 3</t>
  </si>
  <si>
    <t>Compañía Transmisora Andina S.A.</t>
  </si>
  <si>
    <t>Compañía Transmisora Norperuana S.R.L.</t>
  </si>
  <si>
    <t>Concesionaria Línea de Transmisión CCNCM S.A.C.</t>
  </si>
  <si>
    <t>Conelsur Lt S.A.C.</t>
  </si>
  <si>
    <t>Consorcio Energético de Huancavelica S.A.</t>
  </si>
  <si>
    <t>Consorcio Transmantaro S.A.</t>
  </si>
  <si>
    <t>Empresa de Transmisión Aymaraes S.A.C.</t>
  </si>
  <si>
    <t>Empresa de Transmisión Guadalupe S.A.C.</t>
  </si>
  <si>
    <t>Interconexión Eléctrica Isa Perú S.A.</t>
  </si>
  <si>
    <t>Pomacocha Power S.A.C.</t>
  </si>
  <si>
    <t>Red de Energía del Perú S.A.</t>
  </si>
  <si>
    <t>Red Eléctrica del Sur S.A.</t>
  </si>
  <si>
    <t>Transmisora Eléctrica del Sur 2 S.A.C.</t>
  </si>
  <si>
    <t>Transmisora Eléctrica del Sur 3 S.A.C.</t>
  </si>
  <si>
    <t>Transmisora Eléctrica del Sur S.A.C.</t>
  </si>
  <si>
    <t>Compañía Transmisora Sur Andino S.A.C.</t>
  </si>
  <si>
    <t>SUR ANDINO</t>
  </si>
  <si>
    <t>Atlantica Transmisión Sur S.A.</t>
  </si>
  <si>
    <t>ATLANTICA</t>
  </si>
  <si>
    <t>ATLANTICA TRANSMISION</t>
  </si>
  <si>
    <t>ATLANTICA TRANSMISIÓN SUR S.A.</t>
  </si>
  <si>
    <t>COMPAÑIA TRANSMISORA ANDINA S.A.</t>
  </si>
  <si>
    <t>COMPAÑIA TRANSMISORA NORPERUANA S.R.L.</t>
  </si>
  <si>
    <t>COMPAÑÍA TRANSMISORA SUR ANDINO S.A.C.</t>
  </si>
  <si>
    <t>CONCESIONARIA LINEA DE TRANSMISION CCNCM S.A.C.</t>
  </si>
  <si>
    <t>CONELSUR LT S.A.C.</t>
  </si>
  <si>
    <t>CONSORCIO ENERGETICO DE HUANCAVELICA S.A.</t>
  </si>
  <si>
    <t>CONSORCIO TRANSMANTARO S.A.</t>
  </si>
  <si>
    <t>EMPRESA DE TRANSMISION AYMARAES S.A.C.</t>
  </si>
  <si>
    <t>EMPRESA DE TRANSMISION GUADALUPE S.A.C.</t>
  </si>
  <si>
    <t>INTERCONEXION ELECTRICA ISA PERU S.A.</t>
  </si>
  <si>
    <t>POMACOCHA POWER S.A.C.</t>
  </si>
  <si>
    <t>RED DE ENERGIA DEL PERU S.A.</t>
  </si>
  <si>
    <t>RED ELECTRICA DEL SUR S.A.</t>
  </si>
  <si>
    <t>TRANSMISORA ELECTRICA DEL SUR 2 S.A.C.</t>
  </si>
  <si>
    <t>TRANSMISORA ELECTRICA DEL SUR 3 S.A.C.</t>
  </si>
  <si>
    <t>TRANSMISORA ELECTRICA DEL SUR S.A.C.</t>
  </si>
  <si>
    <t>TERNA PERU S.A.C.</t>
  </si>
  <si>
    <t>Terna Peru S.A.C.</t>
  </si>
  <si>
    <t>TERNA PERU</t>
  </si>
  <si>
    <t>ISA</t>
  </si>
  <si>
    <t>En el año 2022 se registró la operación comercial de 21 empresas cuya actividad principal es la transmisión de energía eléctrica.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</si>
</sst>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_-* #,##0.0_-;\-* #,##0.0_-;_-* &quot;-&quot;??_-;_-@_-"/>
    <numFmt numFmtId="169" formatCode="_(* #,##0.0_);_(* \(#,##0.0\);_(* &quot;-&quot;?_);_(@_)"/>
    <numFmt numFmtId="170" formatCode="#\ ##0"/>
    <numFmt numFmtId="171" formatCode="#\ ##0.00"/>
    <numFmt numFmtId="172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sz val="9"/>
      <color theme="1"/>
      <name val="Arial"/>
      <family val="2"/>
    </font>
    <font>
      <b/>
      <sz val="12"/>
      <color rgb="FF9F9F9F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7D8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53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vertical="center"/>
    </xf>
    <xf numFmtId="4" fontId="0" fillId="0" borderId="0" xfId="0" applyNumberFormat="1"/>
    <xf numFmtId="166" fontId="0" fillId="0" borderId="0" xfId="0" applyNumberFormat="1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170" fontId="0" fillId="2" borderId="5" xfId="0" applyNumberFormat="1" applyFill="1" applyBorder="1" applyAlignment="1">
      <alignment horizontal="right" indent="1"/>
    </xf>
    <xf numFmtId="170" fontId="0" fillId="2" borderId="6" xfId="0" applyNumberFormat="1" applyFill="1" applyBorder="1" applyAlignment="1">
      <alignment horizontal="right" indent="1"/>
    </xf>
    <xf numFmtId="170" fontId="0" fillId="2" borderId="7" xfId="0" applyNumberFormat="1" applyFill="1" applyBorder="1" applyAlignment="1">
      <alignment horizontal="right" indent="1"/>
    </xf>
    <xf numFmtId="170" fontId="4" fillId="2" borderId="8" xfId="0" applyNumberFormat="1" applyFont="1" applyFill="1" applyBorder="1" applyAlignment="1">
      <alignment horizontal="right" indent="1"/>
    </xf>
    <xf numFmtId="0" fontId="0" fillId="2" borderId="5" xfId="0" applyFill="1" applyBorder="1" applyAlignment="1">
      <alignment horizontal="center"/>
    </xf>
    <xf numFmtId="9" fontId="16" fillId="2" borderId="5" xfId="3" applyFont="1" applyFill="1" applyBorder="1" applyAlignment="1">
      <alignment horizontal="right" indent="1"/>
    </xf>
    <xf numFmtId="167" fontId="3" fillId="2" borderId="8" xfId="3" applyNumberFormat="1" applyFont="1" applyFill="1" applyBorder="1" applyAlignment="1">
      <alignment horizontal="right"/>
    </xf>
    <xf numFmtId="170" fontId="1" fillId="2" borderId="6" xfId="1" applyNumberFormat="1" applyFill="1" applyBorder="1" applyAlignment="1">
      <alignment horizontal="right" indent="1"/>
    </xf>
    <xf numFmtId="170" fontId="0" fillId="2" borderId="9" xfId="0" applyNumberFormat="1" applyFill="1" applyBorder="1" applyAlignment="1">
      <alignment horizontal="right" indent="1"/>
    </xf>
    <xf numFmtId="164" fontId="1" fillId="2" borderId="10" xfId="1" applyFill="1" applyBorder="1"/>
    <xf numFmtId="164" fontId="1" fillId="2" borderId="6" xfId="1" applyFill="1" applyBorder="1"/>
    <xf numFmtId="165" fontId="0" fillId="2" borderId="9" xfId="0" applyNumberFormat="1" applyFill="1" applyBorder="1"/>
    <xf numFmtId="0" fontId="4" fillId="2" borderId="6" xfId="0" applyFont="1" applyFill="1" applyBorder="1" applyAlignment="1">
      <alignment horizontal="center"/>
    </xf>
    <xf numFmtId="170" fontId="4" fillId="2" borderId="11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center"/>
    </xf>
    <xf numFmtId="170" fontId="7" fillId="2" borderId="13" xfId="0" applyNumberFormat="1" applyFont="1" applyFill="1" applyBorder="1" applyAlignment="1">
      <alignment horizontal="right" indent="1"/>
    </xf>
    <xf numFmtId="0" fontId="4" fillId="2" borderId="14" xfId="0" applyFont="1" applyFill="1" applyBorder="1"/>
    <xf numFmtId="9" fontId="8" fillId="2" borderId="14" xfId="3" applyFont="1" applyFill="1" applyBorder="1" applyAlignment="1">
      <alignment horizontal="center"/>
    </xf>
    <xf numFmtId="9" fontId="8" fillId="2" borderId="15" xfId="3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center"/>
    </xf>
    <xf numFmtId="170" fontId="5" fillId="2" borderId="5" xfId="0" applyNumberFormat="1" applyFont="1" applyFill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indent="1"/>
    </xf>
    <xf numFmtId="9" fontId="3" fillId="2" borderId="8" xfId="3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0" fillId="2" borderId="10" xfId="0" applyFill="1" applyBorder="1"/>
    <xf numFmtId="165" fontId="0" fillId="2" borderId="10" xfId="0" applyNumberFormat="1" applyFill="1" applyBorder="1"/>
    <xf numFmtId="165" fontId="0" fillId="2" borderId="17" xfId="0" applyNumberFormat="1" applyFill="1" applyBorder="1"/>
    <xf numFmtId="9" fontId="3" fillId="2" borderId="18" xfId="3" applyFont="1" applyFill="1" applyBorder="1" applyAlignment="1">
      <alignment horizontal="right"/>
    </xf>
    <xf numFmtId="170" fontId="4" fillId="2" borderId="6" xfId="0" applyNumberFormat="1" applyFont="1" applyFill="1" applyBorder="1" applyAlignment="1">
      <alignment horizontal="center"/>
    </xf>
    <xf numFmtId="170" fontId="7" fillId="2" borderId="8" xfId="0" applyNumberFormat="1" applyFont="1" applyFill="1" applyBorder="1" applyAlignment="1">
      <alignment horizontal="right" indent="1"/>
    </xf>
    <xf numFmtId="0" fontId="0" fillId="2" borderId="14" xfId="0" applyFill="1" applyBorder="1"/>
    <xf numFmtId="0" fontId="0" fillId="2" borderId="16" xfId="0" applyFill="1" applyBorder="1"/>
    <xf numFmtId="0" fontId="0" fillId="2" borderId="19" xfId="0" applyFill="1" applyBorder="1" applyAlignment="1">
      <alignment horizontal="center"/>
    </xf>
    <xf numFmtId="170" fontId="0" fillId="2" borderId="4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2" borderId="6" xfId="0" applyFill="1" applyBorder="1"/>
    <xf numFmtId="3" fontId="0" fillId="2" borderId="5" xfId="0" applyNumberForma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right" indent="1"/>
    </xf>
    <xf numFmtId="9" fontId="4" fillId="2" borderId="0" xfId="3" applyFont="1" applyFill="1" applyBorder="1" applyAlignment="1">
      <alignment horizontal="center"/>
    </xf>
    <xf numFmtId="9" fontId="4" fillId="2" borderId="16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/>
    <xf numFmtId="1" fontId="0" fillId="2" borderId="0" xfId="0" applyNumberFormat="1" applyFill="1"/>
    <xf numFmtId="0" fontId="4" fillId="2" borderId="20" xfId="0" applyFont="1" applyFill="1" applyBorder="1"/>
    <xf numFmtId="0" fontId="0" fillId="2" borderId="19" xfId="0" applyFill="1" applyBorder="1"/>
    <xf numFmtId="0" fontId="0" fillId="2" borderId="4" xfId="0" applyFill="1" applyBorder="1"/>
    <xf numFmtId="0" fontId="0" fillId="2" borderId="21" xfId="0" applyFill="1" applyBorder="1"/>
    <xf numFmtId="3" fontId="4" fillId="2" borderId="8" xfId="0" applyNumberFormat="1" applyFont="1" applyFill="1" applyBorder="1" applyAlignment="1">
      <alignment horizontal="center"/>
    </xf>
    <xf numFmtId="9" fontId="3" fillId="2" borderId="8" xfId="3" applyFont="1" applyFill="1" applyBorder="1" applyAlignment="1">
      <alignment horizontal="center"/>
    </xf>
    <xf numFmtId="165" fontId="0" fillId="2" borderId="6" xfId="0" applyNumberFormat="1" applyFill="1" applyBorder="1"/>
    <xf numFmtId="9" fontId="3" fillId="2" borderId="18" xfId="3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9" fontId="8" fillId="2" borderId="22" xfId="3" applyFont="1" applyFill="1" applyBorder="1" applyAlignment="1">
      <alignment horizontal="center"/>
    </xf>
    <xf numFmtId="9" fontId="8" fillId="2" borderId="20" xfId="3" applyFont="1" applyFill="1" applyBorder="1" applyAlignment="1">
      <alignment horizontal="center"/>
    </xf>
    <xf numFmtId="9" fontId="8" fillId="2" borderId="0" xfId="3" applyFont="1" applyFill="1" applyBorder="1" applyAlignment="1">
      <alignment horizontal="center"/>
    </xf>
    <xf numFmtId="164" fontId="1" fillId="2" borderId="6" xfId="1" applyFill="1" applyBorder="1" applyAlignment="1">
      <alignment horizontal="center"/>
    </xf>
    <xf numFmtId="3" fontId="0" fillId="2" borderId="0" xfId="0" applyNumberFormat="1" applyFill="1"/>
    <xf numFmtId="3" fontId="0" fillId="2" borderId="5" xfId="0" applyNumberFormat="1" applyFill="1" applyBorder="1"/>
    <xf numFmtId="1" fontId="0" fillId="2" borderId="6" xfId="0" applyNumberFormat="1" applyFill="1" applyBorder="1" applyAlignment="1">
      <alignment horizontal="center"/>
    </xf>
    <xf numFmtId="1" fontId="1" fillId="2" borderId="6" xfId="1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7" fillId="2" borderId="13" xfId="3" applyNumberFormat="1" applyFont="1" applyFill="1" applyBorder="1" applyAlignment="1">
      <alignment horizontal="center"/>
    </xf>
    <xf numFmtId="9" fontId="3" fillId="2" borderId="15" xfId="3" applyFont="1" applyFill="1" applyBorder="1" applyAlignment="1">
      <alignment horizontal="center"/>
    </xf>
    <xf numFmtId="14" fontId="0" fillId="0" borderId="0" xfId="0" applyNumberFormat="1"/>
    <xf numFmtId="49" fontId="5" fillId="0" borderId="0" xfId="0" applyNumberFormat="1" applyFont="1"/>
    <xf numFmtId="0" fontId="5" fillId="0" borderId="0" xfId="0" applyFont="1" applyAlignment="1">
      <alignment vertical="top"/>
    </xf>
    <xf numFmtId="0" fontId="17" fillId="2" borderId="24" xfId="0" applyFont="1" applyFill="1" applyBorder="1" applyAlignment="1">
      <alignment horizontal="center" vertical="center"/>
    </xf>
    <xf numFmtId="168" fontId="17" fillId="2" borderId="0" xfId="2" applyNumberFormat="1" applyFont="1" applyFill="1" applyBorder="1" applyAlignment="1"/>
    <xf numFmtId="0" fontId="10" fillId="2" borderId="0" xfId="0" applyFont="1" applyFill="1"/>
    <xf numFmtId="166" fontId="0" fillId="2" borderId="0" xfId="0" applyNumberFormat="1" applyFill="1"/>
    <xf numFmtId="0" fontId="7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8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19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19" fillId="2" borderId="3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indent="1"/>
    </xf>
    <xf numFmtId="0" fontId="5" fillId="2" borderId="44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inden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68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68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9" fontId="21" fillId="2" borderId="0" xfId="3" applyFont="1" applyFill="1" applyBorder="1"/>
    <xf numFmtId="0" fontId="21" fillId="2" borderId="0" xfId="0" applyFont="1" applyFill="1"/>
    <xf numFmtId="166" fontId="21" fillId="2" borderId="0" xfId="0" applyNumberFormat="1" applyFont="1" applyFill="1"/>
    <xf numFmtId="0" fontId="21" fillId="2" borderId="0" xfId="0" applyFont="1" applyFill="1" applyAlignment="1">
      <alignment horizontal="center"/>
    </xf>
    <xf numFmtId="3" fontId="21" fillId="2" borderId="0" xfId="0" applyNumberFormat="1" applyFont="1" applyFill="1"/>
    <xf numFmtId="9" fontId="23" fillId="2" borderId="0" xfId="3" applyFont="1" applyFill="1" applyBorder="1"/>
    <xf numFmtId="3" fontId="22" fillId="2" borderId="0" xfId="0" applyNumberFormat="1" applyFont="1" applyFill="1"/>
    <xf numFmtId="0" fontId="22" fillId="2" borderId="0" xfId="0" applyFont="1" applyFill="1"/>
    <xf numFmtId="0" fontId="21" fillId="0" borderId="0" xfId="0" applyFont="1"/>
    <xf numFmtId="171" fontId="21" fillId="2" borderId="0" xfId="0" applyNumberFormat="1" applyFont="1" applyFill="1"/>
    <xf numFmtId="0" fontId="22" fillId="2" borderId="0" xfId="0" applyFont="1" applyFill="1" applyAlignment="1">
      <alignment horizontal="center" vertical="center"/>
    </xf>
    <xf numFmtId="167" fontId="21" fillId="2" borderId="0" xfId="3" applyNumberFormat="1" applyFont="1" applyFill="1" applyBorder="1"/>
    <xf numFmtId="0" fontId="21" fillId="2" borderId="0" xfId="0" applyFont="1" applyFill="1" applyAlignment="1">
      <alignment horizontal="center" vertical="center"/>
    </xf>
    <xf numFmtId="172" fontId="21" fillId="2" borderId="0" xfId="1" applyNumberFormat="1" applyFont="1" applyFill="1" applyBorder="1"/>
    <xf numFmtId="0" fontId="7" fillId="2" borderId="0" xfId="0" applyFont="1" applyFill="1" applyAlignment="1">
      <alignment horizontal="left" indent="1"/>
    </xf>
    <xf numFmtId="167" fontId="8" fillId="2" borderId="14" xfId="3" applyNumberFormat="1" applyFont="1" applyFill="1" applyBorder="1" applyAlignment="1">
      <alignment horizontal="center"/>
    </xf>
    <xf numFmtId="167" fontId="8" fillId="2" borderId="15" xfId="3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4" fontId="21" fillId="2" borderId="0" xfId="0" applyNumberFormat="1" applyFont="1" applyFill="1"/>
    <xf numFmtId="0" fontId="21" fillId="0" borderId="0" xfId="0" applyFont="1" applyAlignment="1">
      <alignment horizontal="center" vertical="center"/>
    </xf>
    <xf numFmtId="172" fontId="21" fillId="0" borderId="0" xfId="1" applyNumberFormat="1" applyFont="1" applyBorder="1"/>
    <xf numFmtId="3" fontId="21" fillId="0" borderId="0" xfId="0" applyNumberFormat="1" applyFont="1"/>
    <xf numFmtId="172" fontId="21" fillId="0" borderId="0" xfId="1" applyNumberFormat="1" applyFont="1" applyFill="1" applyBorder="1"/>
    <xf numFmtId="9" fontId="21" fillId="0" borderId="0" xfId="3" applyFont="1" applyBorder="1"/>
    <xf numFmtId="0" fontId="21" fillId="0" borderId="0" xfId="0" pivotButton="1" applyFont="1"/>
    <xf numFmtId="0" fontId="21" fillId="0" borderId="0" xfId="0" applyFont="1" applyAlignment="1">
      <alignment horizontal="left"/>
    </xf>
    <xf numFmtId="171" fontId="21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left"/>
    </xf>
    <xf numFmtId="0" fontId="21" fillId="0" borderId="0" xfId="0" applyFont="1" applyAlignment="1">
      <alignment vertical="top"/>
    </xf>
    <xf numFmtId="166" fontId="21" fillId="0" borderId="0" xfId="0" applyNumberFormat="1" applyFont="1"/>
    <xf numFmtId="172" fontId="21" fillId="0" borderId="0" xfId="1" applyNumberFormat="1" applyFont="1" applyBorder="1" applyAlignment="1">
      <alignment horizontal="left"/>
    </xf>
    <xf numFmtId="9" fontId="21" fillId="0" borderId="0" xfId="3" applyFont="1" applyBorder="1" applyAlignment="1">
      <alignment horizontal="left"/>
    </xf>
    <xf numFmtId="0" fontId="22" fillId="0" borderId="0" xfId="0" applyFont="1" applyAlignment="1">
      <alignment horizontal="center"/>
    </xf>
    <xf numFmtId="0" fontId="5" fillId="0" borderId="0" xfId="0" applyFont="1"/>
    <xf numFmtId="0" fontId="18" fillId="2" borderId="56" xfId="0" applyFont="1" applyFill="1" applyBorder="1" applyAlignment="1">
      <alignment horizontal="center" vertical="center"/>
    </xf>
    <xf numFmtId="166" fontId="17" fillId="2" borderId="3" xfId="0" applyNumberFormat="1" applyFont="1" applyFill="1" applyBorder="1" applyAlignment="1">
      <alignment horizontal="right" indent="2"/>
    </xf>
    <xf numFmtId="166" fontId="0" fillId="2" borderId="3" xfId="0" applyNumberFormat="1" applyFill="1" applyBorder="1" applyAlignment="1">
      <alignment horizontal="right" indent="2"/>
    </xf>
    <xf numFmtId="0" fontId="4" fillId="2" borderId="1" xfId="0" applyFont="1" applyFill="1" applyBorder="1"/>
    <xf numFmtId="166" fontId="4" fillId="2" borderId="35" xfId="0" applyNumberFormat="1" applyFont="1" applyFill="1" applyBorder="1" applyAlignment="1">
      <alignment horizontal="right" indent="2"/>
    </xf>
    <xf numFmtId="0" fontId="17" fillId="2" borderId="0" xfId="0" applyFont="1" applyFill="1"/>
    <xf numFmtId="3" fontId="17" fillId="2" borderId="0" xfId="0" applyNumberFormat="1" applyFont="1" applyFill="1"/>
    <xf numFmtId="9" fontId="26" fillId="2" borderId="0" xfId="3" applyFont="1" applyFill="1" applyBorder="1"/>
    <xf numFmtId="0" fontId="1" fillId="2" borderId="0" xfId="0" applyFont="1" applyFill="1"/>
    <xf numFmtId="0" fontId="1" fillId="2" borderId="26" xfId="0" applyFont="1" applyFill="1" applyBorder="1" applyAlignment="1">
      <alignment vertical="center"/>
    </xf>
    <xf numFmtId="0" fontId="17" fillId="2" borderId="4" xfId="0" applyFont="1" applyFill="1" applyBorder="1"/>
    <xf numFmtId="0" fontId="17" fillId="2" borderId="37" xfId="0" applyFont="1" applyFill="1" applyBorder="1"/>
    <xf numFmtId="0" fontId="17" fillId="2" borderId="2" xfId="0" applyFont="1" applyFill="1" applyBorder="1"/>
    <xf numFmtId="0" fontId="17" fillId="2" borderId="5" xfId="0" applyFont="1" applyFill="1" applyBorder="1"/>
    <xf numFmtId="0" fontId="17" fillId="2" borderId="3" xfId="0" applyFont="1" applyFill="1" applyBorder="1"/>
    <xf numFmtId="0" fontId="17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3" xfId="0" applyFont="1" applyFill="1" applyBorder="1" applyAlignment="1">
      <alignment horizontal="left"/>
    </xf>
    <xf numFmtId="0" fontId="24" fillId="0" borderId="24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vertical="center"/>
    </xf>
    <xf numFmtId="0" fontId="24" fillId="2" borderId="42" xfId="0" applyFont="1" applyFill="1" applyBorder="1" applyAlignment="1">
      <alignment vertical="center"/>
    </xf>
    <xf numFmtId="0" fontId="24" fillId="2" borderId="43" xfId="0" applyFont="1" applyFill="1" applyBorder="1" applyAlignment="1">
      <alignment vertical="center"/>
    </xf>
    <xf numFmtId="0" fontId="24" fillId="2" borderId="42" xfId="0" applyFont="1" applyFill="1" applyBorder="1" applyAlignment="1">
      <alignment horizontal="left" vertical="center"/>
    </xf>
    <xf numFmtId="0" fontId="24" fillId="2" borderId="43" xfId="0" applyFont="1" applyFill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vertical="center"/>
    </xf>
    <xf numFmtId="0" fontId="24" fillId="2" borderId="3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1" fontId="17" fillId="2" borderId="47" xfId="0" applyNumberFormat="1" applyFont="1" applyFill="1" applyBorder="1" applyAlignment="1">
      <alignment horizontal="right" vertical="center" indent="1"/>
    </xf>
    <xf numFmtId="1" fontId="17" fillId="2" borderId="45" xfId="0" applyNumberFormat="1" applyFont="1" applyFill="1" applyBorder="1" applyAlignment="1">
      <alignment horizontal="right" vertical="center" indent="1"/>
    </xf>
    <xf numFmtId="1" fontId="17" fillId="2" borderId="48" xfId="0" applyNumberFormat="1" applyFont="1" applyFill="1" applyBorder="1" applyAlignment="1">
      <alignment horizontal="right" vertical="center" indent="1"/>
    </xf>
    <xf numFmtId="3" fontId="17" fillId="2" borderId="19" xfId="0" applyNumberFormat="1" applyFont="1" applyFill="1" applyBorder="1" applyAlignment="1">
      <alignment horizontal="right" indent="1"/>
    </xf>
    <xf numFmtId="3" fontId="17" fillId="2" borderId="2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2" borderId="22" xfId="0" applyNumberFormat="1" applyFill="1" applyBorder="1" applyAlignment="1">
      <alignment horizontal="right" indent="1"/>
    </xf>
    <xf numFmtId="3" fontId="4" fillId="2" borderId="35" xfId="0" applyNumberFormat="1" applyFont="1" applyFill="1" applyBorder="1" applyAlignment="1">
      <alignment horizontal="right" indent="1"/>
    </xf>
    <xf numFmtId="0" fontId="28" fillId="3" borderId="49" xfId="0" applyFont="1" applyFill="1" applyBorder="1" applyAlignment="1">
      <alignment vertical="center"/>
    </xf>
    <xf numFmtId="0" fontId="28" fillId="3" borderId="35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/>
    </xf>
    <xf numFmtId="0" fontId="28" fillId="3" borderId="38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/>
    </xf>
    <xf numFmtId="0" fontId="28" fillId="3" borderId="36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left"/>
    </xf>
    <xf numFmtId="164" fontId="0" fillId="0" borderId="0" xfId="1" applyFont="1"/>
    <xf numFmtId="164" fontId="21" fillId="0" borderId="0" xfId="1" applyFont="1" applyBorder="1" applyAlignment="1">
      <alignment horizontal="left"/>
    </xf>
    <xf numFmtId="0" fontId="7" fillId="0" borderId="0" xfId="0" applyFont="1"/>
    <xf numFmtId="0" fontId="14" fillId="0" borderId="24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8" fillId="3" borderId="50" xfId="0" applyFont="1" applyFill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28" fillId="3" borderId="4" xfId="0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center" vertical="center" wrapText="1"/>
    </xf>
    <xf numFmtId="0" fontId="28" fillId="3" borderId="49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28" fillId="3" borderId="57" xfId="0" applyFont="1" applyFill="1" applyBorder="1" applyAlignment="1">
      <alignment horizontal="center"/>
    </xf>
    <xf numFmtId="0" fontId="28" fillId="3" borderId="38" xfId="0" applyFont="1" applyFill="1" applyBorder="1" applyAlignment="1">
      <alignment horizontal="center"/>
    </xf>
    <xf numFmtId="3" fontId="20" fillId="2" borderId="52" xfId="1" applyNumberFormat="1" applyFont="1" applyFill="1" applyBorder="1" applyAlignment="1">
      <alignment horizontal="right" vertical="center" indent="1"/>
    </xf>
    <xf numFmtId="0" fontId="27" fillId="3" borderId="58" xfId="0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Porcentaje" xfId="3" builtinId="5"/>
    <cellStyle name="Porcentaje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9D08E"/>
      <color rgb="FF0B7D8F"/>
      <color rgb="FF4B6DB0"/>
      <color rgb="FF3798AF"/>
      <color rgb="FF003A00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chemeClr val="bg1"/>
                </a:solidFill>
              </a:rPr>
              <a:t>LONGITUD DE LÍNEAS DE TRANMISIÓN, POR NIVEL DE TENSIÓN</a:t>
            </a:r>
          </a:p>
        </c:rich>
      </c:tx>
      <c:layout>
        <c:manualLayout>
          <c:xMode val="edge"/>
          <c:yMode val="edge"/>
          <c:x val="0.16483570184357585"/>
          <c:y val="2.4600795868258404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hPercent val="57"/>
      <c:rotY val="15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454329662975393"/>
          <c:y val="0.27345559224451782"/>
          <c:w val="0.56163838085976303"/>
          <c:h val="0.69092981119295571"/>
        </c:manualLayout>
      </c:layout>
      <c:pie3DChart>
        <c:varyColors val="1"/>
        <c:ser>
          <c:idx val="0"/>
          <c:order val="0"/>
          <c:tx>
            <c:strRef>
              <c:f>'4.2'!$S$42</c:f>
              <c:strCache>
                <c:ptCount val="1"/>
                <c:pt idx="0">
                  <c:v>Total general</c:v>
                </c:pt>
              </c:strCache>
            </c:strRef>
          </c:tx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769-4250-861F-29A07D49D8A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769-4250-861F-29A07D49D8A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769-4250-861F-29A07D49D8A2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7769-4250-861F-29A07D49D8A2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769-4250-861F-29A07D49D8A2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7769-4250-861F-29A07D49D8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'4.2'!$S$43:$S$47</c:f>
              <c:numCache>
                <c:formatCode>#\ ##0.00</c:formatCode>
                <c:ptCount val="5"/>
                <c:pt idx="0">
                  <c:v>2882.96</c:v>
                </c:pt>
                <c:pt idx="1">
                  <c:v>11523.63666</c:v>
                </c:pt>
                <c:pt idx="2">
                  <c:v>5002.5305600000011</c:v>
                </c:pt>
                <c:pt idx="3">
                  <c:v>7499.7850309999976</c:v>
                </c:pt>
                <c:pt idx="4">
                  <c:v>2752.8848199999993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69-4250-861F-29A07D49D8A2}"/>
            </c:ext>
          </c:extLst>
        </c:ser>
        <c:ser>
          <c:idx val="1"/>
          <c:order val="1"/>
          <c:tx>
            <c:strRef>
              <c:f>'4.2'!$P$42</c:f>
              <c:strCache>
                <c:ptCount val="1"/>
                <c:pt idx="0">
                  <c:v>C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'4.2'!$P$43:$P$47</c:f>
              <c:numCache>
                <c:formatCode>#\ ##0.00</c:formatCode>
                <c:ptCount val="5"/>
                <c:pt idx="0">
                  <c:v>142.76</c:v>
                </c:pt>
                <c:pt idx="1">
                  <c:v>2242.9996599999995</c:v>
                </c:pt>
                <c:pt idx="2">
                  <c:v>936.4620000000001</c:v>
                </c:pt>
                <c:pt idx="3">
                  <c:v>2374.2726299999972</c:v>
                </c:pt>
                <c:pt idx="4">
                  <c:v>1219.5759999999998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69-4250-861F-29A07D49D8A2}"/>
            </c:ext>
          </c:extLst>
        </c:ser>
        <c:ser>
          <c:idx val="2"/>
          <c:order val="2"/>
          <c:tx>
            <c:strRef>
              <c:f>'4.2'!$Q$42</c:f>
              <c:strCache>
                <c:ptCount val="1"/>
                <c:pt idx="0">
                  <c:v>P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E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0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'4.2'!$Q$43:$Q$47</c:f>
              <c:numCache>
                <c:formatCode>#\ ##0.00</c:formatCode>
                <c:ptCount val="5"/>
                <c:pt idx="1">
                  <c:v>2702.91</c:v>
                </c:pt>
                <c:pt idx="2">
                  <c:v>402.86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69-4250-861F-29A07D49D8A2}"/>
            </c:ext>
          </c:extLst>
        </c:ser>
        <c:ser>
          <c:idx val="3"/>
          <c:order val="3"/>
          <c:tx>
            <c:strRef>
              <c:f>'4.2'!$R$42</c:f>
              <c:strCache>
                <c:ptCount val="1"/>
                <c:pt idx="0">
                  <c:v>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2-7769-4250-861F-29A07D49D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3-7769-4250-861F-29A07D49D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4-7769-4250-861F-29A07D49D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5-7769-4250-861F-29A07D49D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6-7769-4250-861F-29A07D49D8A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'4.2'!$N$43:$N$47</c:f>
              <c:strCache>
                <c:ptCount val="5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  <c:pt idx="3">
                  <c:v>&lt;60 - 75&gt; kV</c:v>
                </c:pt>
                <c:pt idx="4">
                  <c:v>&lt;30 - 50&gt; kV</c:v>
                </c:pt>
              </c:strCache>
            </c:strRef>
          </c:cat>
          <c:val>
            <c:numRef>
              <c:f>'4.2'!$R$43:$R$47</c:f>
              <c:numCache>
                <c:formatCode>#\ ##0.00</c:formatCode>
                <c:ptCount val="5"/>
                <c:pt idx="1">
                  <c:v>3915.944</c:v>
                </c:pt>
                <c:pt idx="2">
                  <c:v>3413.8399000000004</c:v>
                </c:pt>
                <c:pt idx="3">
                  <c:v>5125.5124010000009</c:v>
                </c:pt>
                <c:pt idx="4">
                  <c:v>1533.3088199999995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769-4250-861F-29A07D49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833825951936188"/>
          <c:y val="0.91566607399881461"/>
          <c:w val="0.71321888817951806"/>
          <c:h val="6.6788248243163095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LONGITUD DE LINEAS DE TRANSMISION 
POR TIPO DE LINEA</a:t>
            </a:r>
          </a:p>
        </c:rich>
      </c:tx>
      <c:layout>
        <c:manualLayout>
          <c:xMode val="edge"/>
          <c:yMode val="edge"/>
          <c:x val="0.27076213604140603"/>
          <c:y val="3.2548997068797055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5167487530194185"/>
          <c:y val="0.30093241689270445"/>
          <c:w val="0.80592464786523188"/>
          <c:h val="0.587114543374385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8100000" scaled="1"/>
              <a:tileRect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82550" h="95250"/>
              <a:bevelB w="5715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600-47C3-99AD-99D881283AE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600-47C3-99AD-99D881283AE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600-47C3-99AD-99D881283A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00-47C3-99AD-99D881283A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747-4BFF-9655-058AD68C4B7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747-4BFF-9655-058AD68C4B7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'4.2'!$O$8:$R$8</c:f>
              <c:strCache>
                <c:ptCount val="4"/>
                <c:pt idx="0">
                  <c:v>S. Garantizado</c:v>
                </c:pt>
                <c:pt idx="1">
                  <c:v>S. Complentario</c:v>
                </c:pt>
                <c:pt idx="2">
                  <c:v>S. Principal</c:v>
                </c:pt>
                <c:pt idx="3">
                  <c:v>S. Secundario</c:v>
                </c:pt>
              </c:strCache>
            </c:strRef>
          </c:cat>
          <c:val>
            <c:numRef>
              <c:f>'4.2'!$O$9:$R$9</c:f>
              <c:numCache>
                <c:formatCode>#,##0.0</c:formatCode>
                <c:ptCount val="4"/>
                <c:pt idx="0">
                  <c:v>5651.3516599999984</c:v>
                </c:pt>
                <c:pt idx="1">
                  <c:v>6916.0702900000006</c:v>
                </c:pt>
                <c:pt idx="2" formatCode="#,##0">
                  <c:v>3105.7699999999995</c:v>
                </c:pt>
                <c:pt idx="3" formatCode="#,##0">
                  <c:v>13988.605121000004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00-47C3-99AD-99D881283A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0585088"/>
        <c:axId val="340588032"/>
      </c:barChart>
      <c:catAx>
        <c:axId val="3405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405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588032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6615481476030451E-2"/>
              <c:y val="0.4906396919363181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40585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LONGITUD DE LÍNEAS DE TRANSMISIÓN </a:t>
            </a:r>
          </a:p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POR SISTEMA</a:t>
            </a:r>
          </a:p>
        </c:rich>
      </c:tx>
      <c:layout>
        <c:manualLayout>
          <c:xMode val="edge"/>
          <c:yMode val="edge"/>
          <c:x val="0.21778448642536283"/>
          <c:y val="2.0202020202020204E-2"/>
        </c:manualLayout>
      </c:layout>
      <c:overlay val="0"/>
      <c:spPr>
        <a:solidFill>
          <a:srgbClr val="0B7D8F"/>
        </a:solidFill>
        <a:ln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3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366084219552239E-2"/>
          <c:y val="0.28479320766722344"/>
          <c:w val="0.90312597379510828"/>
          <c:h val="0.6939692197566212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209550"/>
            </a:sp3d>
          </c:spPr>
          <c:dPt>
            <c:idx val="0"/>
            <c:bubble3D val="0"/>
            <c:explosion val="1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h="209550"/>
              </a:sp3d>
            </c:spPr>
            <c:extLst>
              <c:ext xmlns:c16="http://schemas.microsoft.com/office/drawing/2014/chart" uri="{C3380CC4-5D6E-409C-BE32-E72D297353CC}">
                <c16:uniqueId val="{00000000-188F-4EE3-85FA-CE21FA0B86AE}"/>
              </c:ext>
            </c:extLst>
          </c:dPt>
          <c:dPt>
            <c:idx val="1"/>
            <c:bubble3D val="0"/>
            <c:explosion val="3"/>
            <c:extLst>
              <c:ext xmlns:c16="http://schemas.microsoft.com/office/drawing/2014/chart" uri="{C3380CC4-5D6E-409C-BE32-E72D297353CC}">
                <c16:uniqueId val="{00000001-188F-4EE3-85FA-CE21FA0B86AE}"/>
              </c:ext>
            </c:extLst>
          </c:dPt>
          <c:dLbls>
            <c:dLbl>
              <c:idx val="0"/>
              <c:layout>
                <c:manualLayout>
                  <c:x val="9.9963191852014507E-2"/>
                  <c:y val="0.2061051459476656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8F-4EE3-85FA-CE21FA0B86AE}"/>
                </c:ext>
              </c:extLst>
            </c:dLbl>
            <c:dLbl>
              <c:idx val="1"/>
              <c:layout>
                <c:manualLayout>
                  <c:x val="2.0627829887797891E-2"/>
                  <c:y val="-9.839338264535115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8F-4EE3-85FA-CE21FA0B86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'4.2'!$O$85:$O$86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'4.2'!$P$85:$P$86</c:f>
              <c:numCache>
                <c:formatCode>_(* #,##0_);_(* \(#,##0\);_(* "-"??_);_(@_)</c:formatCode>
                <c:ptCount val="2"/>
                <c:pt idx="0">
                  <c:v>29642.297071000012</c:v>
                </c:pt>
                <c:pt idx="1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F-4EE3-85FA-CE21FA0B8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5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73031496062991"/>
          <c:y val="0.26135416980923359"/>
          <c:w val="0.50840840666975451"/>
          <c:h val="0.55090878008065081"/>
        </c:manualLayout>
      </c:layout>
      <c:pie3DChart>
        <c:varyColors val="1"/>
        <c:ser>
          <c:idx val="0"/>
          <c:order val="0"/>
          <c:tx>
            <c:strRef>
              <c:f>'4.3'!$J$8</c:f>
              <c:strCache>
                <c:ptCount val="1"/>
                <c:pt idx="0">
                  <c:v>SS AA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101600"/>
            </a:sp3d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81-4847-8733-F612A78222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81-4847-8733-F612A78222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681-4847-8733-F612A78222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681-4847-8733-F612A782228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1-4847-8733-F612A7822282}"/>
                </c:ext>
              </c:extLst>
            </c:dLbl>
            <c:dLbl>
              <c:idx val="1"/>
              <c:layout>
                <c:manualLayout>
                  <c:x val="-0.10141847112860893"/>
                  <c:y val="7.615506528137652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75"/>
                      <c:h val="0.10636847710330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81-4847-8733-F612A78222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1-4847-8733-F612A7822282}"/>
                </c:ext>
              </c:extLst>
            </c:dLbl>
            <c:dLbl>
              <c:idx val="3"/>
              <c:layout>
                <c:manualLayout>
                  <c:x val="-0.21988115990523016"/>
                  <c:y val="9.8891103938060151E-3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1-4847-8733-F612A78222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'4.3'!$K$8:$N$8</c:f>
              <c:numCache>
                <c:formatCode>_(* #,##0_);_(* \(#,##0\);_(* "-"??_);_(@_)</c:formatCode>
                <c:ptCount val="4"/>
                <c:pt idx="1">
                  <c:v>14</c:v>
                </c:pt>
                <c:pt idx="3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81-4847-8733-F612A7822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2317369749071223"/>
          <c:y val="0.82620167411505985"/>
          <c:w val="0.52437529849831577"/>
          <c:h val="8.209051571256298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54507136884132"/>
          <c:y val="0.28805558551756372"/>
          <c:w val="0.76081050642150394"/>
          <c:h val="0.55463236615970957"/>
        </c:manualLayout>
      </c:layout>
      <c:pie3DChart>
        <c:varyColors val="1"/>
        <c:ser>
          <c:idx val="0"/>
          <c:order val="0"/>
          <c:tx>
            <c:strRef>
              <c:f>'4.3'!$J$7</c:f>
              <c:strCache>
                <c:ptCount val="1"/>
                <c:pt idx="0">
                  <c:v>SEIN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203200" h="234950"/>
            </a:sp3d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3E-40DA-AAC0-DF1F87BE28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3E-40DA-AAC0-DF1F87BE28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3E-40DA-AAC0-DF1F87BE28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3E-40DA-AAC0-DF1F87BE2837}"/>
              </c:ext>
            </c:extLst>
          </c:dPt>
          <c:dLbls>
            <c:dLbl>
              <c:idx val="0"/>
              <c:layout>
                <c:manualLayout>
                  <c:x val="-0.13885886863846605"/>
                  <c:y val="7.77262431237191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Garantizado
19%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D3E-40DA-AAC0-DF1F87BE2837}"/>
                </c:ext>
              </c:extLst>
            </c:dLbl>
            <c:dLbl>
              <c:idx val="1"/>
              <c:layout>
                <c:manualLayout>
                  <c:x val="-0.18217991777576475"/>
                  <c:y val="-0.1407029087117535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Complementario
23%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D3E-40DA-AAC0-DF1F87BE2837}"/>
                </c:ext>
              </c:extLst>
            </c:dLbl>
            <c:dLbl>
              <c:idx val="2"/>
              <c:layout>
                <c:manualLayout>
                  <c:x val="-7.9350243838405679E-2"/>
                  <c:y val="-0.24948890599111809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Principal
10%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D3E-40DA-AAC0-DF1F87BE2837}"/>
                </c:ext>
              </c:extLst>
            </c:dLbl>
            <c:dLbl>
              <c:idx val="3"/>
              <c:layout>
                <c:manualLayout>
                  <c:x val="0.25805172900647089"/>
                  <c:y val="1.319757093307382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Secundario
48%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D3E-40DA-AAC0-DF1F87BE28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'4.3'!$K$6:$N$6</c:f>
              <c:strCache>
                <c:ptCount val="4"/>
                <c:pt idx="0">
                  <c:v>SGT</c:v>
                </c:pt>
                <c:pt idx="1">
                  <c:v>SCT</c:v>
                </c:pt>
                <c:pt idx="2">
                  <c:v>SPT</c:v>
                </c:pt>
                <c:pt idx="3">
                  <c:v>SST</c:v>
                </c:pt>
              </c:strCache>
            </c:strRef>
          </c:cat>
          <c:val>
            <c:numRef>
              <c:f>'4.3'!$K$7:$N$7</c:f>
              <c:numCache>
                <c:formatCode>_(* #,##0_);_(* \(#,##0\);_(* "-"??_);_(@_)</c:formatCode>
                <c:ptCount val="4"/>
                <c:pt idx="0">
                  <c:v>5651.3516599999984</c:v>
                </c:pt>
                <c:pt idx="1">
                  <c:v>6902.0702900000006</c:v>
                </c:pt>
                <c:pt idx="2">
                  <c:v>3105.7699999999995</c:v>
                </c:pt>
                <c:pt idx="3">
                  <c:v>13983.105121000004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E-40DA-AAC0-DF1F87BE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62011938773138"/>
          <c:y val="0.89003235896882749"/>
          <c:w val="0.49075994704201803"/>
          <c:h val="8.2570380757199913E-2"/>
        </c:manualLayout>
      </c:layout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PARTICIPACIÓN SEGÚN LONGITUD TOTAL DE LÍNEAS - POR EMPRESA TRANSMISORA</a:t>
            </a:r>
          </a:p>
        </c:rich>
      </c:tx>
      <c:layout>
        <c:manualLayout>
          <c:xMode val="edge"/>
          <c:yMode val="edge"/>
          <c:x val="0.1825987231472227"/>
          <c:y val="2.891831702855324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07288949562419"/>
          <c:y val="0.35525650202815556"/>
          <c:w val="0.57589635660867466"/>
          <c:h val="0.553207932341790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68300" h="222250"/>
            </a:sp3d>
          </c:spPr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1-C7E4-4A0A-BE9E-03FE2EC5995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3-C7E4-4A0A-BE9E-03FE2EC599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C7E4-4A0A-BE9E-03FE2EC599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C7E4-4A0A-BE9E-03FE2EC5995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C7E4-4A0A-BE9E-03FE2EC59955}"/>
              </c:ext>
            </c:extLst>
          </c:dPt>
          <c:dPt>
            <c:idx val="5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8-C7E4-4A0A-BE9E-03FE2EC5995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C7E4-4A0A-BE9E-03FE2EC59955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B-C7E4-4A0A-BE9E-03FE2EC59955}"/>
              </c:ext>
            </c:extLst>
          </c:dPt>
          <c:dPt>
            <c:idx val="8"/>
            <c:bubble3D val="0"/>
            <c:explosion val="6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368300" h="222250"/>
              </a:sp3d>
            </c:spPr>
            <c:extLst>
              <c:ext xmlns:c16="http://schemas.microsoft.com/office/drawing/2014/chart" uri="{C3380CC4-5D6E-409C-BE32-E72D297353CC}">
                <c16:uniqueId val="{0000000D-C7E4-4A0A-BE9E-03FE2EC59955}"/>
              </c:ext>
            </c:extLst>
          </c:dPt>
          <c:dLbls>
            <c:dLbl>
              <c:idx val="0"/>
              <c:layout>
                <c:manualLayout>
                  <c:x val="3.7952372656377679E-2"/>
                  <c:y val="-0.143919564913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E4-4A0A-BE9E-03FE2EC59955}"/>
                </c:ext>
              </c:extLst>
            </c:dLbl>
            <c:dLbl>
              <c:idx val="1"/>
              <c:layout>
                <c:manualLayout>
                  <c:x val="7.2996974449401258E-2"/>
                  <c:y val="-0.421622259338794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E4-4A0A-BE9E-03FE2EC59955}"/>
                </c:ext>
              </c:extLst>
            </c:dLbl>
            <c:dLbl>
              <c:idx val="2"/>
              <c:layout>
                <c:manualLayout>
                  <c:x val="0.1211932099818793"/>
                  <c:y val="-0.387432593653066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E4-4A0A-BE9E-03FE2EC59955}"/>
                </c:ext>
              </c:extLst>
            </c:dLbl>
            <c:dLbl>
              <c:idx val="3"/>
              <c:layout>
                <c:manualLayout>
                  <c:x val="0.21285596266410972"/>
                  <c:y val="-0.259969246268458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E4-4A0A-BE9E-03FE2EC59955}"/>
                </c:ext>
              </c:extLst>
            </c:dLbl>
            <c:dLbl>
              <c:idx val="4"/>
              <c:layout>
                <c:manualLayout>
                  <c:x val="0.23948525010225116"/>
                  <c:y val="-0.169825286990641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E4-4A0A-BE9E-03FE2EC59955}"/>
                </c:ext>
              </c:extLst>
            </c:dLbl>
            <c:dLbl>
              <c:idx val="5"/>
              <c:layout>
                <c:manualLayout>
                  <c:x val="0.26550390179555727"/>
                  <c:y val="-6.891619608155041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E4-4A0A-BE9E-03FE2EC59955}"/>
                </c:ext>
              </c:extLst>
            </c:dLbl>
            <c:dLbl>
              <c:idx val="6"/>
              <c:layout>
                <c:manualLayout>
                  <c:x val="0.1633244760813567"/>
                  <c:y val="1.39460218987778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E4-4A0A-BE9E-03FE2EC59955}"/>
                </c:ext>
              </c:extLst>
            </c:dLbl>
            <c:dLbl>
              <c:idx val="7"/>
              <c:layout>
                <c:manualLayout>
                  <c:x val="6.4460062666199899E-2"/>
                  <c:y val="8.86461135931676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E4-4A0A-BE9E-03FE2EC59955}"/>
                </c:ext>
              </c:extLst>
            </c:dLbl>
            <c:dLbl>
              <c:idx val="8"/>
              <c:layout>
                <c:manualLayout>
                  <c:x val="0.16488499138276611"/>
                  <c:y val="-0.136812462958259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E4-4A0A-BE9E-03FE2EC599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'4.4'!$L$77:$L$85</c:f>
              <c:strCache>
                <c:ptCount val="9"/>
                <c:pt idx="0">
                  <c:v>REP</c:v>
                </c:pt>
                <c:pt idx="1">
                  <c:v>TRANSMANTARO</c:v>
                </c:pt>
                <c:pt idx="2">
                  <c:v>ISA</c:v>
                </c:pt>
                <c:pt idx="3">
                  <c:v>ATN</c:v>
                </c:pt>
                <c:pt idx="4">
                  <c:v>ATLANTICA</c:v>
                </c:pt>
                <c:pt idx="5">
                  <c:v>CONELSUR</c:v>
                </c:pt>
                <c:pt idx="6">
                  <c:v>CCNCM</c:v>
                </c:pt>
                <c:pt idx="7">
                  <c:v>REDESUR</c:v>
                </c:pt>
                <c:pt idx="8">
                  <c:v>OTROS</c:v>
                </c:pt>
              </c:strCache>
            </c:strRef>
          </c:cat>
          <c:val>
            <c:numRef>
              <c:f>'4.4'!$N$77:$N$85</c:f>
              <c:numCache>
                <c:formatCode>0%</c:formatCode>
                <c:ptCount val="9"/>
                <c:pt idx="0">
                  <c:v>0.17806473381762414</c:v>
                </c:pt>
                <c:pt idx="1">
                  <c:v>0.13100976285079105</c:v>
                </c:pt>
                <c:pt idx="2">
                  <c:v>3.7962399827113281E-2</c:v>
                </c:pt>
                <c:pt idx="3">
                  <c:v>3.5112167934634439E-2</c:v>
                </c:pt>
                <c:pt idx="4">
                  <c:v>3.195760518929483E-2</c:v>
                </c:pt>
                <c:pt idx="5">
                  <c:v>3.0954631568755615E-2</c:v>
                </c:pt>
                <c:pt idx="6">
                  <c:v>1.5876853276042015E-2</c:v>
                </c:pt>
                <c:pt idx="7">
                  <c:v>1.4423603498328977E-2</c:v>
                </c:pt>
                <c:pt idx="8">
                  <c:v>0.52463824203741571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E4-4A0A-BE9E-03FE2EC59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57</xdr:row>
      <xdr:rowOff>152400</xdr:rowOff>
    </xdr:from>
    <xdr:to>
      <xdr:col>6</xdr:col>
      <xdr:colOff>666750</xdr:colOff>
      <xdr:row>76</xdr:row>
      <xdr:rowOff>28575</xdr:rowOff>
    </xdr:to>
    <xdr:graphicFrame macro="">
      <xdr:nvGraphicFramePr>
        <xdr:cNvPr id="1731674" name="Chart 31">
          <a:extLst>
            <a:ext uri="{FF2B5EF4-FFF2-40B4-BE49-F238E27FC236}">
              <a16:creationId xmlns:a16="http://schemas.microsoft.com/office/drawing/2014/main" id="{00000000-0008-0000-0100-00005A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428625</xdr:colOff>
      <xdr:row>17</xdr:row>
      <xdr:rowOff>95250</xdr:rowOff>
    </xdr:from>
    <xdr:to>
      <xdr:col>6</xdr:col>
      <xdr:colOff>495300</xdr:colOff>
      <xdr:row>33</xdr:row>
      <xdr:rowOff>114300</xdr:rowOff>
    </xdr:to>
    <xdr:graphicFrame macro="">
      <xdr:nvGraphicFramePr>
        <xdr:cNvPr id="1731675" name="Chart 27">
          <a:extLst>
            <a:ext uri="{FF2B5EF4-FFF2-40B4-BE49-F238E27FC236}">
              <a16:creationId xmlns:a16="http://schemas.microsoft.com/office/drawing/2014/main" id="{00000000-0008-0000-0100-00005B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101</xdr:row>
      <xdr:rowOff>28575</xdr:rowOff>
    </xdr:from>
    <xdr:to>
      <xdr:col>6</xdr:col>
      <xdr:colOff>0</xdr:colOff>
      <xdr:row>116</xdr:row>
      <xdr:rowOff>114300</xdr:rowOff>
    </xdr:to>
    <xdr:graphicFrame macro="">
      <xdr:nvGraphicFramePr>
        <xdr:cNvPr id="1731678" name="Chart 4">
          <a:extLst>
            <a:ext uri="{FF2B5EF4-FFF2-40B4-BE49-F238E27FC236}">
              <a16:creationId xmlns:a16="http://schemas.microsoft.com/office/drawing/2014/main" id="{00000000-0008-0000-0100-00005E6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0.37317</cdr:x>
      <cdr:y>0.16882</cdr:y>
    </cdr:from>
    <cdr:to>
      <cdr:x>0.55281</cdr:x>
      <cdr:y>0.2235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6733" y="512371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29 662 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0.39708</cdr:x>
      <cdr:y>0.18172</cdr:y>
    </cdr:from>
    <cdr:to>
      <cdr:x>0.58412</cdr:x>
      <cdr:y>0.24478</cdr:y>
    </cdr:to>
    <cdr:sp macro="" textlink="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0300" y="478218"/>
          <a:ext cx="117301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: 29 662 km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0.35164</cdr:x>
      <cdr:y>0.19928</cdr:y>
    </cdr:from>
    <cdr:to>
      <cdr:x>0.64727</cdr:x>
      <cdr:y>0.30953</cdr:y>
    </cdr:to>
    <cdr:sp macro="" textlink="">
      <cdr:nvSpPr>
        <cdr:cNvPr id="337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1404" y="501102"/>
          <a:ext cx="1413569" cy="27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: 29 662 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53</xdr:row>
      <xdr:rowOff>76200</xdr:rowOff>
    </xdr:from>
    <xdr:to>
      <xdr:col>6</xdr:col>
      <xdr:colOff>571500</xdr:colOff>
      <xdr:row>70</xdr:row>
      <xdr:rowOff>142875</xdr:rowOff>
    </xdr:to>
    <xdr:graphicFrame macro="">
      <xdr:nvGraphicFramePr>
        <xdr:cNvPr id="1735716" name="Chart 2">
          <a:extLst>
            <a:ext uri="{FF2B5EF4-FFF2-40B4-BE49-F238E27FC236}">
              <a16:creationId xmlns:a16="http://schemas.microsoft.com/office/drawing/2014/main" id="{00000000-0008-0000-0200-0000247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21</xdr:row>
      <xdr:rowOff>38100</xdr:rowOff>
    </xdr:from>
    <xdr:to>
      <xdr:col>5</xdr:col>
      <xdr:colOff>1152525</xdr:colOff>
      <xdr:row>36</xdr:row>
      <xdr:rowOff>104775</xdr:rowOff>
    </xdr:to>
    <xdr:graphicFrame macro="">
      <xdr:nvGraphicFramePr>
        <xdr:cNvPr id="1735717" name="Chart 5">
          <a:extLst>
            <a:ext uri="{FF2B5EF4-FFF2-40B4-BE49-F238E27FC236}">
              <a16:creationId xmlns:a16="http://schemas.microsoft.com/office/drawing/2014/main" id="{00000000-0008-0000-0200-0000257C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0.03738</cdr:x>
      <cdr:y>0.03829</cdr:y>
    </cdr:from>
    <cdr:to>
      <cdr:x>0.98512</cdr:x>
      <cdr:y>0.10586</cdr:y>
    </cdr:to>
    <cdr:sp macro="" textlink="">
      <cdr:nvSpPr>
        <cdr:cNvPr id="2" name="Texto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75" y="107950"/>
          <a:ext cx="4910818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0B7D8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 prstMaterial="plastic">
          <a:bevelT w="50800"/>
          <a:bevelB w="25400"/>
        </a:sp3d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LONGITUD DE LINEAS DE TRANSMISIÓN, EN SISTEMAS AISLADOS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0.01166</cdr:x>
      <cdr:y>0.05251</cdr:y>
    </cdr:from>
    <cdr:to>
      <cdr:x>0.97764</cdr:x>
      <cdr:y>0.13014</cdr:y>
    </cdr:to>
    <cdr:sp macro="" textlink="">
      <cdr:nvSpPr>
        <cdr:cNvPr id="3" name="Texto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25" y="146050"/>
          <a:ext cx="4996101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0B7D8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PE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LONGITUD DE LINEAS DE TRANSMISIÓN, POR SISTEMA INTERCONECTADO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4" name="Text Box 3">
          <a:extLst>
            <a:ext uri="{FF2B5EF4-FFF2-40B4-BE49-F238E27FC236}">
              <a16:creationId xmlns:a16="http://schemas.microsoft.com/office/drawing/2014/main" id="{00000000-0008-0000-0300-0000FC881A00}"/>
            </a:ext>
          </a:extLst>
        </xdr:cNvPr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40</xdr:row>
      <xdr:rowOff>0</xdr:rowOff>
    </xdr:from>
    <xdr:to>
      <xdr:col>3</xdr:col>
      <xdr:colOff>314325</xdr:colOff>
      <xdr:row>41</xdr:row>
      <xdr:rowOff>38100</xdr:rowOff>
    </xdr:to>
    <xdr:sp macro="" textlink="">
      <xdr:nvSpPr>
        <xdr:cNvPr id="1739005" name="Text Box 4">
          <a:extLst>
            <a:ext uri="{FF2B5EF4-FFF2-40B4-BE49-F238E27FC236}">
              <a16:creationId xmlns:a16="http://schemas.microsoft.com/office/drawing/2014/main" id="{00000000-0008-0000-0300-0000FD881A00}"/>
            </a:ext>
          </a:extLst>
        </xdr:cNvPr>
        <xdr:cNvSpPr txBox="1">
          <a:spLocks noChangeArrowheads="1"/>
        </xdr:cNvSpPr>
      </xdr:nvSpPr>
      <xdr:spPr bwMode="auto">
        <a:xfrm>
          <a:off x="3448050" y="7505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06" name="Text Box 5">
          <a:extLst>
            <a:ext uri="{FF2B5EF4-FFF2-40B4-BE49-F238E27FC236}">
              <a16:creationId xmlns:a16="http://schemas.microsoft.com/office/drawing/2014/main" id="{00000000-0008-0000-0300-0000FE881A00}"/>
            </a:ext>
          </a:extLst>
        </xdr:cNvPr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07" name="Text Box 6">
          <a:extLst>
            <a:ext uri="{FF2B5EF4-FFF2-40B4-BE49-F238E27FC236}">
              <a16:creationId xmlns:a16="http://schemas.microsoft.com/office/drawing/2014/main" id="{00000000-0008-0000-0300-0000FF881A00}"/>
            </a:ext>
          </a:extLst>
        </xdr:cNvPr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571500</xdr:colOff>
      <xdr:row>40</xdr:row>
      <xdr:rowOff>0</xdr:rowOff>
    </xdr:from>
    <xdr:to>
      <xdr:col>8</xdr:col>
      <xdr:colOff>676275</xdr:colOff>
      <xdr:row>41</xdr:row>
      <xdr:rowOff>38100</xdr:rowOff>
    </xdr:to>
    <xdr:sp macro="" textlink="">
      <xdr:nvSpPr>
        <xdr:cNvPr id="1739008" name="Text Box 9">
          <a:extLst>
            <a:ext uri="{FF2B5EF4-FFF2-40B4-BE49-F238E27FC236}">
              <a16:creationId xmlns:a16="http://schemas.microsoft.com/office/drawing/2014/main" id="{00000000-0008-0000-0300-000000891A00}"/>
            </a:ext>
          </a:extLst>
        </xdr:cNvPr>
        <xdr:cNvSpPr txBox="1">
          <a:spLocks noChangeArrowheads="1"/>
        </xdr:cNvSpPr>
      </xdr:nvSpPr>
      <xdr:spPr bwMode="auto">
        <a:xfrm>
          <a:off x="8067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66675</xdr:rowOff>
    </xdr:from>
    <xdr:to>
      <xdr:col>5</xdr:col>
      <xdr:colOff>104775</xdr:colOff>
      <xdr:row>41</xdr:row>
      <xdr:rowOff>104775</xdr:rowOff>
    </xdr:to>
    <xdr:sp macro="" textlink="">
      <xdr:nvSpPr>
        <xdr:cNvPr id="1739009" name="Text Box 10">
          <a:extLst>
            <a:ext uri="{FF2B5EF4-FFF2-40B4-BE49-F238E27FC236}">
              <a16:creationId xmlns:a16="http://schemas.microsoft.com/office/drawing/2014/main" id="{00000000-0008-0000-0300-000001891A00}"/>
            </a:ext>
          </a:extLst>
        </xdr:cNvPr>
        <xdr:cNvSpPr txBox="1">
          <a:spLocks noChangeArrowheads="1"/>
        </xdr:cNvSpPr>
      </xdr:nvSpPr>
      <xdr:spPr bwMode="auto">
        <a:xfrm>
          <a:off x="4924425" y="7572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40</xdr:row>
      <xdr:rowOff>0</xdr:rowOff>
    </xdr:from>
    <xdr:to>
      <xdr:col>5</xdr:col>
      <xdr:colOff>371475</xdr:colOff>
      <xdr:row>41</xdr:row>
      <xdr:rowOff>38100</xdr:rowOff>
    </xdr:to>
    <xdr:sp macro="" textlink="">
      <xdr:nvSpPr>
        <xdr:cNvPr id="1739010" name="Text Box 11">
          <a:extLst>
            <a:ext uri="{FF2B5EF4-FFF2-40B4-BE49-F238E27FC236}">
              <a16:creationId xmlns:a16="http://schemas.microsoft.com/office/drawing/2014/main" id="{00000000-0008-0000-0300-000002891A00}"/>
            </a:ext>
          </a:extLst>
        </xdr:cNvPr>
        <xdr:cNvSpPr txBox="1">
          <a:spLocks noChangeArrowheads="1"/>
        </xdr:cNvSpPr>
      </xdr:nvSpPr>
      <xdr:spPr bwMode="auto">
        <a:xfrm>
          <a:off x="519112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40</xdr:row>
      <xdr:rowOff>0</xdr:rowOff>
    </xdr:from>
    <xdr:to>
      <xdr:col>6</xdr:col>
      <xdr:colOff>485775</xdr:colOff>
      <xdr:row>41</xdr:row>
      <xdr:rowOff>38100</xdr:rowOff>
    </xdr:to>
    <xdr:sp macro="" textlink="">
      <xdr:nvSpPr>
        <xdr:cNvPr id="1739011" name="Text Box 12">
          <a:extLst>
            <a:ext uri="{FF2B5EF4-FFF2-40B4-BE49-F238E27FC236}">
              <a16:creationId xmlns:a16="http://schemas.microsoft.com/office/drawing/2014/main" id="{00000000-0008-0000-0300-000003891A00}"/>
            </a:ext>
          </a:extLst>
        </xdr:cNvPr>
        <xdr:cNvSpPr txBox="1">
          <a:spLocks noChangeArrowheads="1"/>
        </xdr:cNvSpPr>
      </xdr:nvSpPr>
      <xdr:spPr bwMode="auto">
        <a:xfrm>
          <a:off x="6162675" y="7505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96308</xdr:colOff>
      <xdr:row>71</xdr:row>
      <xdr:rowOff>133351</xdr:rowOff>
    </xdr:from>
    <xdr:to>
      <xdr:col>9</xdr:col>
      <xdr:colOff>858308</xdr:colOff>
      <xdr:row>92</xdr:row>
      <xdr:rowOff>371476</xdr:rowOff>
    </xdr:to>
    <xdr:graphicFrame macro="">
      <xdr:nvGraphicFramePr>
        <xdr:cNvPr id="1739012" name="Chart 13">
          <a:extLst>
            <a:ext uri="{FF2B5EF4-FFF2-40B4-BE49-F238E27FC236}">
              <a16:creationId xmlns:a16="http://schemas.microsoft.com/office/drawing/2014/main" id="{00000000-0008-0000-0300-00000489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366712</xdr:colOff>
      <xdr:row>75</xdr:row>
      <xdr:rowOff>102394</xdr:rowOff>
    </xdr:from>
    <xdr:to>
      <xdr:col>5</xdr:col>
      <xdr:colOff>546781</xdr:colOff>
      <xdr:row>77</xdr:row>
      <xdr:rowOff>96044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595687" y="13218319"/>
          <a:ext cx="1875519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= 29</a:t>
          </a:r>
          <a:r>
            <a:rPr lang="en-US" sz="1100" b="1" i="0" strike="noStrike" baseline="0">
              <a:solidFill>
                <a:srgbClr val="000000"/>
              </a:solidFill>
              <a:latin typeface="Arial"/>
              <a:cs typeface="Arial"/>
            </a:rPr>
            <a:t> 662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km</a:t>
          </a:r>
        </a:p>
      </xdr:txBody>
    </xdr:sp>
    <xdr:clientData/>
  </xdr:twoCellAnchor>
  <xdr:twoCellAnchor editAs="oneCell">
    <xdr:from>
      <xdr:col>8</xdr:col>
      <xdr:colOff>571500</xdr:colOff>
      <xdr:row>81</xdr:row>
      <xdr:rowOff>28575</xdr:rowOff>
    </xdr:from>
    <xdr:to>
      <xdr:col>8</xdr:col>
      <xdr:colOff>676275</xdr:colOff>
      <xdr:row>82</xdr:row>
      <xdr:rowOff>66675</xdr:rowOff>
    </xdr:to>
    <xdr:sp macro="" textlink="">
      <xdr:nvSpPr>
        <xdr:cNvPr id="1739014" name="Text Box 15">
          <a:extLst>
            <a:ext uri="{FF2B5EF4-FFF2-40B4-BE49-F238E27FC236}">
              <a16:creationId xmlns:a16="http://schemas.microsoft.com/office/drawing/2014/main" id="{00000000-0008-0000-0300-000006891A00}"/>
            </a:ext>
          </a:extLst>
        </xdr:cNvPr>
        <xdr:cNvSpPr txBox="1">
          <a:spLocks noChangeArrowheads="1"/>
        </xdr:cNvSpPr>
      </xdr:nvSpPr>
      <xdr:spPr bwMode="auto">
        <a:xfrm>
          <a:off x="8067675" y="1447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74</xdr:row>
      <xdr:rowOff>0</xdr:rowOff>
    </xdr:from>
    <xdr:to>
      <xdr:col>3</xdr:col>
      <xdr:colOff>314325</xdr:colOff>
      <xdr:row>75</xdr:row>
      <xdr:rowOff>38100</xdr:rowOff>
    </xdr:to>
    <xdr:sp macro="" textlink="">
      <xdr:nvSpPr>
        <xdr:cNvPr id="1739015" name="Text Box 16">
          <a:extLst>
            <a:ext uri="{FF2B5EF4-FFF2-40B4-BE49-F238E27FC236}">
              <a16:creationId xmlns:a16="http://schemas.microsoft.com/office/drawing/2014/main" id="{00000000-0008-0000-0300-000007891A00}"/>
            </a:ext>
          </a:extLst>
        </xdr:cNvPr>
        <xdr:cNvSpPr txBox="1">
          <a:spLocks noChangeArrowheads="1"/>
        </xdr:cNvSpPr>
      </xdr:nvSpPr>
      <xdr:spPr bwMode="auto">
        <a:xfrm>
          <a:off x="3448050" y="133159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74</xdr:row>
      <xdr:rowOff>28575</xdr:rowOff>
    </xdr:from>
    <xdr:to>
      <xdr:col>5</xdr:col>
      <xdr:colOff>371475</xdr:colOff>
      <xdr:row>75</xdr:row>
      <xdr:rowOff>66675</xdr:rowOff>
    </xdr:to>
    <xdr:sp macro="" textlink="">
      <xdr:nvSpPr>
        <xdr:cNvPr id="1739016" name="Text Box 17">
          <a:extLst>
            <a:ext uri="{FF2B5EF4-FFF2-40B4-BE49-F238E27FC236}">
              <a16:creationId xmlns:a16="http://schemas.microsoft.com/office/drawing/2014/main" id="{00000000-0008-0000-0300-000008891A00}"/>
            </a:ext>
          </a:extLst>
        </xdr:cNvPr>
        <xdr:cNvSpPr txBox="1">
          <a:spLocks noChangeArrowheads="1"/>
        </xdr:cNvSpPr>
      </xdr:nvSpPr>
      <xdr:spPr bwMode="auto">
        <a:xfrm>
          <a:off x="5191125" y="13344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75</xdr:row>
      <xdr:rowOff>0</xdr:rowOff>
    </xdr:from>
    <xdr:to>
      <xdr:col>6</xdr:col>
      <xdr:colOff>485775</xdr:colOff>
      <xdr:row>76</xdr:row>
      <xdr:rowOff>38100</xdr:rowOff>
    </xdr:to>
    <xdr:sp macro="" textlink="">
      <xdr:nvSpPr>
        <xdr:cNvPr id="1739017" name="Text Box 18">
          <a:extLst>
            <a:ext uri="{FF2B5EF4-FFF2-40B4-BE49-F238E27FC236}">
              <a16:creationId xmlns:a16="http://schemas.microsoft.com/office/drawing/2014/main" id="{00000000-0008-0000-0300-000009891A00}"/>
            </a:ext>
          </a:extLst>
        </xdr:cNvPr>
        <xdr:cNvSpPr txBox="1">
          <a:spLocks noChangeArrowheads="1"/>
        </xdr:cNvSpPr>
      </xdr:nvSpPr>
      <xdr:spPr bwMode="auto">
        <a:xfrm>
          <a:off x="6162675" y="13477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BOLETIN\P_INST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6.3330274631529418E-2</v>
          </cell>
        </row>
        <row r="9">
          <cell r="AP9" t="str">
            <v>Consorcio Energético Huancavelica S.A.</v>
          </cell>
          <cell r="AQ9">
            <v>137.02000000000001</v>
          </cell>
          <cell r="AU9">
            <v>96.2</v>
          </cell>
          <cell r="AY9">
            <v>233.22000000000003</v>
          </cell>
          <cell r="BA9">
            <v>1.635410920860263E-2</v>
          </cell>
        </row>
        <row r="10">
          <cell r="AP10" t="str">
            <v>Red Eléctrica del Sur S.A.</v>
          </cell>
          <cell r="AQ10">
            <v>427.75400000000002</v>
          </cell>
          <cell r="AY10">
            <v>427.75400000000002</v>
          </cell>
          <cell r="BA10">
            <v>2.9995436199368015E-2</v>
          </cell>
        </row>
        <row r="11">
          <cell r="AP11" t="str">
            <v>Consorcio Transmantaro S.A.</v>
          </cell>
          <cell r="AQ11">
            <v>603.03309000000002</v>
          </cell>
          <cell r="AY11">
            <v>603.03309000000002</v>
          </cell>
          <cell r="BA11">
            <v>4.2286549225028287E-2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2.7488535400947877E-2</v>
          </cell>
        </row>
        <row r="13">
          <cell r="AP13" t="str">
            <v>Otros *</v>
          </cell>
          <cell r="AQ13">
            <v>843.83199999999999</v>
          </cell>
          <cell r="AS13">
            <v>1953.5440000000003</v>
          </cell>
          <cell r="AU13">
            <v>4182.9889999999996</v>
          </cell>
          <cell r="AW13">
            <v>1449.9399999999998</v>
          </cell>
          <cell r="AY13">
            <v>8430.3050000000003</v>
          </cell>
          <cell r="BA13">
            <v>0.59115911427762957</v>
          </cell>
        </row>
        <row r="14">
          <cell r="AP14" t="str">
            <v xml:space="preserve">Total </v>
          </cell>
          <cell r="AQ14">
            <v>5318.1030900000005</v>
          </cell>
          <cell r="AS14">
            <v>3183.0040000000004</v>
          </cell>
          <cell r="AU14">
            <v>4309.5889999999999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 xml:space="preserve">8.2.   PARTICIPACIÓN DE LAS EMPRESAS TRANSMISORAS EN EL MERCADO ELÉCTRICO </v>
          </cell>
        </row>
        <row r="45">
          <cell r="J45" t="str">
            <v xml:space="preserve"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0.65138207796881609</v>
          </cell>
          <cell r="N51">
            <v>326.33</v>
          </cell>
          <cell r="O51">
            <v>0.26542547134514338</v>
          </cell>
          <cell r="P51">
            <v>3240.79</v>
          </cell>
          <cell r="Q51">
            <v>0.56818772639577575</v>
          </cell>
          <cell r="R51">
            <v>60681.733236153435</v>
          </cell>
          <cell r="S51">
            <v>0.54860689687062336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0.73457452865485662</v>
          </cell>
          <cell r="P52">
            <v>903.13</v>
          </cell>
          <cell r="Q52">
            <v>0.15834021375646584</v>
          </cell>
          <cell r="R52">
            <v>8110.2338366861586</v>
          </cell>
          <cell r="S52">
            <v>7.3322398368619229E-2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0.72652794015224154</v>
          </cell>
          <cell r="R53">
            <v>68791.967072839587</v>
          </cell>
          <cell r="S53">
            <v>0.62192929523924256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603.03309000000002</v>
          </cell>
          <cell r="M59">
            <v>0.1347779510606274</v>
          </cell>
          <cell r="P59">
            <v>603.03309000000002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8.7612930042645212E-2</v>
          </cell>
          <cell r="P60">
            <v>392.00399999999996</v>
          </cell>
          <cell r="Q60">
            <v>6.8727644030637483E-2</v>
          </cell>
          <cell r="R60">
            <v>8578.2425391505076</v>
          </cell>
          <cell r="S60">
            <v>7.7553536608659532E-2</v>
          </cell>
        </row>
        <row r="61">
          <cell r="J61">
            <v>3</v>
          </cell>
          <cell r="K61" t="str">
            <v>Red Eléctrica del Sur S.A.</v>
          </cell>
          <cell r="L61">
            <v>427.75400000000002</v>
          </cell>
          <cell r="M61">
            <v>9.5603058329664148E-2</v>
          </cell>
          <cell r="P61">
            <v>427.75400000000002</v>
          </cell>
          <cell r="Q61">
            <v>7.4995471078563775E-2</v>
          </cell>
          <cell r="R61">
            <v>7029.6844748099629</v>
          </cell>
          <cell r="S61">
            <v>6.355344813070396E-2</v>
          </cell>
        </row>
        <row r="62">
          <cell r="J62">
            <v>4</v>
          </cell>
          <cell r="K62" t="str">
            <v>Consorcio Energético Huancavelica S.A.</v>
          </cell>
          <cell r="L62">
            <v>137.02000000000001</v>
          </cell>
          <cell r="M62">
            <v>3.0623982598247081E-2</v>
          </cell>
          <cell r="P62">
            <v>137.02000000000001</v>
          </cell>
          <cell r="Q62">
            <v>2.4022871667324697E-2</v>
          </cell>
          <cell r="R62">
            <v>434.80135265746986</v>
          </cell>
          <cell r="S62">
            <v>3.9309197037642931E-3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41818.624194415039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4474.2710900000002</v>
          </cell>
          <cell r="M65">
            <v>1</v>
          </cell>
          <cell r="N65">
            <v>1229.46</v>
          </cell>
          <cell r="O65">
            <v>1</v>
          </cell>
          <cell r="P65">
            <v>5703.7310900000002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8501.1070899999995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BreakPreview" zoomScale="90" zoomScaleNormal="100" zoomScaleSheetLayoutView="90" workbookViewId="0">
      <selection activeCell="K18" sqref="K18"/>
    </sheetView>
  </sheetViews>
  <sheetFormatPr baseColWidth="10" defaultRowHeight="12.75" x14ac:dyDescent="0.2"/>
  <cols>
    <col min="1" max="1" width="3.7109375" customWidth="1"/>
    <col min="2" max="2" width="6.28515625" customWidth="1"/>
    <col min="3" max="3" width="10.28515625" customWidth="1"/>
    <col min="4" max="4" width="60.28515625" customWidth="1"/>
    <col min="5" max="5" width="29.140625" customWidth="1"/>
    <col min="6" max="6" width="12.85546875" customWidth="1"/>
  </cols>
  <sheetData>
    <row r="1" spans="1:7" ht="15.75" x14ac:dyDescent="0.25">
      <c r="A1" s="6" t="s">
        <v>92</v>
      </c>
      <c r="B1" s="7"/>
      <c r="C1" s="7"/>
      <c r="D1" s="7"/>
      <c r="E1" s="7"/>
      <c r="F1" s="7"/>
    </row>
    <row r="2" spans="1:7" x14ac:dyDescent="0.2">
      <c r="A2" s="7"/>
      <c r="B2" s="7"/>
      <c r="C2" s="7"/>
      <c r="D2" s="7"/>
      <c r="E2" s="7"/>
      <c r="F2" s="7"/>
    </row>
    <row r="3" spans="1:7" ht="14.25" customHeight="1" x14ac:dyDescent="0.2">
      <c r="A3" s="107" t="s">
        <v>210</v>
      </c>
      <c r="B3" s="106"/>
      <c r="C3" s="106"/>
      <c r="D3" s="106"/>
      <c r="E3" s="106"/>
      <c r="F3" s="106"/>
      <c r="G3" s="106"/>
    </row>
    <row r="4" spans="1:7" ht="12.75" customHeight="1" x14ac:dyDescent="0.2">
      <c r="A4" s="106"/>
      <c r="B4" s="106"/>
      <c r="C4" s="106"/>
      <c r="D4" s="106"/>
      <c r="E4" s="106"/>
      <c r="F4" s="106"/>
      <c r="G4" s="106"/>
    </row>
    <row r="5" spans="1:7" ht="13.5" thickBot="1" x14ac:dyDescent="0.25">
      <c r="A5" s="7"/>
      <c r="B5" s="7"/>
      <c r="C5" s="7"/>
      <c r="D5" s="7"/>
      <c r="E5" s="7"/>
      <c r="F5" s="7"/>
    </row>
    <row r="6" spans="1:7" ht="31.5" customHeight="1" thickBot="1" x14ac:dyDescent="0.25">
      <c r="A6" s="7"/>
      <c r="B6" s="7"/>
      <c r="C6" s="250" t="s">
        <v>82</v>
      </c>
      <c r="D6" s="251" t="s">
        <v>83</v>
      </c>
      <c r="E6" s="252" t="s">
        <v>84</v>
      </c>
      <c r="F6" s="7"/>
    </row>
    <row r="7" spans="1:7" ht="22.5" customHeight="1" x14ac:dyDescent="0.2">
      <c r="A7" s="7"/>
      <c r="B7" s="7"/>
      <c r="C7" s="95">
        <v>1</v>
      </c>
      <c r="D7" s="161" t="s">
        <v>186</v>
      </c>
      <c r="E7" s="96" t="s">
        <v>188</v>
      </c>
      <c r="F7" s="7"/>
    </row>
    <row r="8" spans="1:7" ht="22.5" customHeight="1" x14ac:dyDescent="0.2">
      <c r="A8" s="7"/>
      <c r="B8" s="7"/>
      <c r="C8" s="97">
        <f>1+C7</f>
        <v>2</v>
      </c>
      <c r="D8" s="98" t="s">
        <v>44</v>
      </c>
      <c r="E8" s="99" t="s">
        <v>86</v>
      </c>
      <c r="F8" s="7"/>
    </row>
    <row r="9" spans="1:7" ht="22.5" customHeight="1" x14ac:dyDescent="0.2">
      <c r="A9" s="7"/>
      <c r="B9" s="7"/>
      <c r="C9" s="97">
        <f t="shared" ref="C9:C27" si="0">1+C8</f>
        <v>3</v>
      </c>
      <c r="D9" s="98" t="s">
        <v>70</v>
      </c>
      <c r="E9" s="99" t="s">
        <v>87</v>
      </c>
      <c r="F9" s="7"/>
    </row>
    <row r="10" spans="1:7" ht="22.5" customHeight="1" x14ac:dyDescent="0.2">
      <c r="A10" s="7"/>
      <c r="B10" s="7"/>
      <c r="C10" s="97">
        <f t="shared" si="0"/>
        <v>4</v>
      </c>
      <c r="D10" s="98" t="s">
        <v>163</v>
      </c>
      <c r="E10" s="99" t="s">
        <v>85</v>
      </c>
      <c r="F10" s="7"/>
    </row>
    <row r="11" spans="1:7" ht="22.5" customHeight="1" x14ac:dyDescent="0.2">
      <c r="A11" s="7"/>
      <c r="B11" s="7"/>
      <c r="C11" s="97">
        <f t="shared" si="0"/>
        <v>5</v>
      </c>
      <c r="D11" s="98" t="s">
        <v>169</v>
      </c>
      <c r="E11" s="99" t="s">
        <v>164</v>
      </c>
      <c r="F11" s="7"/>
    </row>
    <row r="12" spans="1:7" ht="22.5" customHeight="1" x14ac:dyDescent="0.2">
      <c r="A12" s="7"/>
      <c r="B12" s="7"/>
      <c r="C12" s="97">
        <f t="shared" si="0"/>
        <v>6</v>
      </c>
      <c r="D12" s="98" t="s">
        <v>170</v>
      </c>
      <c r="E12" s="99" t="s">
        <v>88</v>
      </c>
      <c r="F12" s="7"/>
    </row>
    <row r="13" spans="1:7" ht="22.5" customHeight="1" x14ac:dyDescent="0.2">
      <c r="A13" s="7"/>
      <c r="B13" s="7"/>
      <c r="C13" s="97">
        <f t="shared" si="0"/>
        <v>7</v>
      </c>
      <c r="D13" s="188" t="s">
        <v>184</v>
      </c>
      <c r="E13" s="99" t="s">
        <v>185</v>
      </c>
      <c r="F13" s="7"/>
    </row>
    <row r="14" spans="1:7" ht="22.5" customHeight="1" x14ac:dyDescent="0.2">
      <c r="A14" s="7"/>
      <c r="B14" s="7"/>
      <c r="C14" s="97">
        <f t="shared" si="0"/>
        <v>8</v>
      </c>
      <c r="D14" s="98" t="s">
        <v>171</v>
      </c>
      <c r="E14" s="99" t="s">
        <v>93</v>
      </c>
      <c r="F14" s="7"/>
    </row>
    <row r="15" spans="1:7" ht="22.5" customHeight="1" x14ac:dyDescent="0.2">
      <c r="A15" s="7"/>
      <c r="B15" s="7"/>
      <c r="C15" s="97">
        <f t="shared" si="0"/>
        <v>9</v>
      </c>
      <c r="D15" s="98" t="s">
        <v>172</v>
      </c>
      <c r="E15" s="99" t="s">
        <v>89</v>
      </c>
      <c r="F15" s="7"/>
    </row>
    <row r="16" spans="1:7" ht="22.5" customHeight="1" x14ac:dyDescent="0.2">
      <c r="A16" s="7"/>
      <c r="B16" s="7"/>
      <c r="C16" s="97">
        <f t="shared" si="0"/>
        <v>10</v>
      </c>
      <c r="D16" s="98" t="s">
        <v>173</v>
      </c>
      <c r="E16" s="99" t="s">
        <v>90</v>
      </c>
      <c r="F16" s="7"/>
    </row>
    <row r="17" spans="1:7" ht="22.5" customHeight="1" x14ac:dyDescent="0.2">
      <c r="A17" s="7"/>
      <c r="B17" s="7"/>
      <c r="C17" s="97">
        <f t="shared" si="0"/>
        <v>11</v>
      </c>
      <c r="D17" s="98" t="s">
        <v>174</v>
      </c>
      <c r="E17" s="99" t="s">
        <v>21</v>
      </c>
      <c r="F17" s="7"/>
    </row>
    <row r="18" spans="1:7" ht="22.5" customHeight="1" x14ac:dyDescent="0.2">
      <c r="A18" s="7"/>
      <c r="B18" s="7"/>
      <c r="C18" s="97">
        <f t="shared" si="0"/>
        <v>12</v>
      </c>
      <c r="D18" s="98" t="s">
        <v>175</v>
      </c>
      <c r="E18" s="99" t="s">
        <v>167</v>
      </c>
      <c r="F18" s="7"/>
    </row>
    <row r="19" spans="1:7" ht="22.5" customHeight="1" x14ac:dyDescent="0.2">
      <c r="A19" s="7"/>
      <c r="B19" s="7"/>
      <c r="C19" s="97">
        <f t="shared" si="0"/>
        <v>13</v>
      </c>
      <c r="D19" s="98" t="s">
        <v>176</v>
      </c>
      <c r="E19" s="99" t="s">
        <v>62</v>
      </c>
      <c r="F19" s="7"/>
      <c r="G19" s="151"/>
    </row>
    <row r="20" spans="1:7" ht="22.5" customHeight="1" x14ac:dyDescent="0.2">
      <c r="A20" s="7"/>
      <c r="B20" s="7"/>
      <c r="C20" s="97">
        <f t="shared" si="0"/>
        <v>14</v>
      </c>
      <c r="D20" s="98" t="s">
        <v>177</v>
      </c>
      <c r="E20" s="99" t="s">
        <v>91</v>
      </c>
      <c r="F20" s="7"/>
    </row>
    <row r="21" spans="1:7" ht="22.5" customHeight="1" x14ac:dyDescent="0.2">
      <c r="A21" s="7"/>
      <c r="B21" s="7"/>
      <c r="C21" s="97">
        <f t="shared" si="0"/>
        <v>15</v>
      </c>
      <c r="D21" s="98" t="s">
        <v>178</v>
      </c>
      <c r="E21" s="99" t="s">
        <v>67</v>
      </c>
      <c r="F21" s="7"/>
    </row>
    <row r="22" spans="1:7" ht="22.5" customHeight="1" x14ac:dyDescent="0.2">
      <c r="A22" s="7"/>
      <c r="B22" s="7"/>
      <c r="C22" s="97">
        <f t="shared" si="0"/>
        <v>16</v>
      </c>
      <c r="D22" s="98" t="s">
        <v>179</v>
      </c>
      <c r="E22" s="99" t="s">
        <v>20</v>
      </c>
      <c r="F22" s="7"/>
    </row>
    <row r="23" spans="1:7" ht="22.5" customHeight="1" x14ac:dyDescent="0.2">
      <c r="A23" s="7"/>
      <c r="B23" s="7"/>
      <c r="C23" s="97">
        <f t="shared" si="0"/>
        <v>17</v>
      </c>
      <c r="D23" s="98" t="s">
        <v>180</v>
      </c>
      <c r="E23" s="99" t="s">
        <v>23</v>
      </c>
      <c r="F23" s="7"/>
    </row>
    <row r="24" spans="1:7" ht="22.5" customHeight="1" x14ac:dyDescent="0.2">
      <c r="A24" s="7"/>
      <c r="B24" s="7"/>
      <c r="C24" s="97">
        <f t="shared" si="0"/>
        <v>18</v>
      </c>
      <c r="D24" s="188" t="s">
        <v>207</v>
      </c>
      <c r="E24" s="99" t="s">
        <v>208</v>
      </c>
      <c r="F24" s="7"/>
    </row>
    <row r="25" spans="1:7" ht="22.5" customHeight="1" x14ac:dyDescent="0.2">
      <c r="A25" s="7"/>
      <c r="B25" s="7"/>
      <c r="C25" s="97">
        <f t="shared" si="0"/>
        <v>19</v>
      </c>
      <c r="D25" s="98" t="s">
        <v>181</v>
      </c>
      <c r="E25" s="99" t="s">
        <v>165</v>
      </c>
      <c r="F25" s="7"/>
    </row>
    <row r="26" spans="1:7" ht="22.5" customHeight="1" x14ac:dyDescent="0.2">
      <c r="A26" s="7"/>
      <c r="B26" s="7"/>
      <c r="C26" s="97">
        <f t="shared" si="0"/>
        <v>20</v>
      </c>
      <c r="D26" s="98" t="s">
        <v>182</v>
      </c>
      <c r="E26" s="99" t="s">
        <v>168</v>
      </c>
      <c r="F26" s="7"/>
    </row>
    <row r="27" spans="1:7" ht="22.5" customHeight="1" thickBot="1" x14ac:dyDescent="0.25">
      <c r="A27" s="7"/>
      <c r="B27" s="7"/>
      <c r="C27" s="152">
        <f t="shared" si="0"/>
        <v>21</v>
      </c>
      <c r="D27" s="100" t="s">
        <v>183</v>
      </c>
      <c r="E27" s="101" t="s">
        <v>46</v>
      </c>
      <c r="F27" s="7"/>
    </row>
    <row r="28" spans="1:7" ht="22.5" customHeight="1" x14ac:dyDescent="0.2">
      <c r="B28" s="7"/>
      <c r="C28" s="160"/>
      <c r="D28" s="7"/>
      <c r="E28" s="7"/>
      <c r="F28" s="7"/>
    </row>
  </sheetData>
  <sortState xmlns:xlrd2="http://schemas.microsoft.com/office/spreadsheetml/2017/richdata2" ref="G7:G27">
    <sortCondition ref="G7:G27"/>
  </sortState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2"/>
  <sheetViews>
    <sheetView view="pageBreakPreview" zoomScale="90" zoomScaleNormal="70" zoomScaleSheetLayoutView="90" workbookViewId="0">
      <selection activeCell="F10" sqref="F10"/>
    </sheetView>
  </sheetViews>
  <sheetFormatPr baseColWidth="10" defaultRowHeight="12.75" x14ac:dyDescent="0.2"/>
  <cols>
    <col min="1" max="1" width="6.42578125" customWidth="1"/>
    <col min="2" max="7" width="18.140625" customWidth="1"/>
    <col min="8" max="8" width="6" customWidth="1"/>
    <col min="9" max="9" width="10.85546875" style="118" customWidth="1"/>
    <col min="10" max="10" width="12.7109375" style="118" customWidth="1"/>
    <col min="11" max="11" width="10.5703125" style="118" customWidth="1"/>
    <col min="12" max="12" width="21.28515625" style="118" customWidth="1"/>
    <col min="13" max="13" width="11.42578125" style="118" customWidth="1"/>
    <col min="14" max="14" width="6.7109375" style="118" bestFit="1" customWidth="1"/>
    <col min="15" max="15" width="14.5703125" style="118" bestFit="1" customWidth="1"/>
    <col min="16" max="16" width="15.7109375" style="118" bestFit="1" customWidth="1"/>
    <col min="17" max="17" width="11.5703125" style="118" bestFit="1" customWidth="1"/>
    <col min="18" max="18" width="13.85546875" style="118" bestFit="1" customWidth="1"/>
    <col min="19" max="19" width="11" style="118" bestFit="1" customWidth="1"/>
    <col min="20" max="20" width="4.7109375" style="118" bestFit="1" customWidth="1"/>
    <col min="21" max="23" width="11.42578125" style="118"/>
    <col min="24" max="25" width="11.42578125" style="125"/>
  </cols>
  <sheetData>
    <row r="1" spans="1:19" ht="15.75" x14ac:dyDescent="0.25">
      <c r="A1" s="6" t="s">
        <v>80</v>
      </c>
      <c r="B1" s="6"/>
      <c r="C1" s="6"/>
      <c r="D1" s="7"/>
      <c r="E1" s="7"/>
      <c r="F1" s="7"/>
      <c r="G1" s="7"/>
      <c r="H1" s="7"/>
    </row>
    <row r="2" spans="1:19" x14ac:dyDescent="0.2">
      <c r="A2" s="7"/>
      <c r="B2" s="7"/>
      <c r="C2" s="7"/>
      <c r="D2" s="8"/>
      <c r="E2" s="8"/>
      <c r="F2" s="8"/>
      <c r="G2" s="7"/>
      <c r="H2" s="7"/>
    </row>
    <row r="3" spans="1:19" ht="15" x14ac:dyDescent="0.25">
      <c r="A3" s="131" t="s">
        <v>78</v>
      </c>
      <c r="B3" s="8"/>
      <c r="C3" s="8"/>
      <c r="D3" s="7"/>
      <c r="E3" s="7"/>
      <c r="F3" s="7"/>
      <c r="G3" s="7"/>
      <c r="H3" s="7"/>
    </row>
    <row r="4" spans="1:19" x14ac:dyDescent="0.2">
      <c r="A4" s="9"/>
      <c r="B4" s="9"/>
      <c r="C4" s="9"/>
      <c r="D4" s="9"/>
      <c r="E4" s="9"/>
      <c r="F4" s="9"/>
      <c r="G4" s="9"/>
      <c r="H4" s="7"/>
    </row>
    <row r="5" spans="1:19" x14ac:dyDescent="0.2">
      <c r="A5" s="9"/>
      <c r="B5" s="7"/>
      <c r="C5" s="7"/>
      <c r="D5" s="7"/>
      <c r="E5" s="7"/>
      <c r="F5" s="7"/>
      <c r="G5" s="7"/>
      <c r="H5" s="7"/>
    </row>
    <row r="6" spans="1:19" ht="20.100000000000001" customHeight="1" x14ac:dyDescent="0.2">
      <c r="A6" s="9"/>
      <c r="B6" s="209" t="s">
        <v>3</v>
      </c>
      <c r="C6" s="210" t="s">
        <v>0</v>
      </c>
      <c r="D6" s="210" t="s">
        <v>0</v>
      </c>
      <c r="E6" s="211" t="s">
        <v>32</v>
      </c>
      <c r="F6" s="212" t="s">
        <v>0</v>
      </c>
      <c r="G6" s="224" t="s">
        <v>5</v>
      </c>
      <c r="H6" s="7"/>
    </row>
    <row r="7" spans="1:19" ht="20.100000000000001" customHeight="1" x14ac:dyDescent="0.2">
      <c r="A7" s="9"/>
      <c r="B7" s="213" t="s">
        <v>0</v>
      </c>
      <c r="C7" s="213" t="s">
        <v>30</v>
      </c>
      <c r="D7" s="213" t="s">
        <v>31</v>
      </c>
      <c r="E7" s="214" t="s">
        <v>4</v>
      </c>
      <c r="F7" s="215" t="s">
        <v>33</v>
      </c>
      <c r="G7" s="225"/>
      <c r="H7" s="7"/>
    </row>
    <row r="8" spans="1:19" x14ac:dyDescent="0.2">
      <c r="A8" s="9"/>
      <c r="B8" s="10" t="s">
        <v>1</v>
      </c>
      <c r="C8" s="11">
        <v>5651.3516599999984</v>
      </c>
      <c r="D8" s="11">
        <v>6902.0702900000006</v>
      </c>
      <c r="E8" s="12">
        <v>3105.7699999999995</v>
      </c>
      <c r="F8" s="13">
        <v>13983.105121000004</v>
      </c>
      <c r="G8" s="14">
        <f>SUM(C8:F8)</f>
        <v>29642.297071000005</v>
      </c>
      <c r="H8" s="7"/>
      <c r="O8" s="118" t="s">
        <v>34</v>
      </c>
      <c r="P8" s="118" t="s">
        <v>37</v>
      </c>
      <c r="Q8" s="118" t="s">
        <v>35</v>
      </c>
      <c r="R8" s="118" t="s">
        <v>36</v>
      </c>
      <c r="S8" s="118" t="s">
        <v>6</v>
      </c>
    </row>
    <row r="9" spans="1:19" x14ac:dyDescent="0.2">
      <c r="A9" s="9"/>
      <c r="B9" s="15"/>
      <c r="C9" s="16"/>
      <c r="D9" s="16"/>
      <c r="E9" s="16"/>
      <c r="F9" s="16"/>
      <c r="G9" s="17">
        <f>+G8/G12</f>
        <v>0.99934258871931048</v>
      </c>
      <c r="H9" s="7"/>
      <c r="O9" s="119">
        <f>+C12</f>
        <v>5651.3516599999984</v>
      </c>
      <c r="P9" s="119">
        <f>+D12</f>
        <v>6916.0702900000006</v>
      </c>
      <c r="Q9" s="121">
        <f>+E12</f>
        <v>3105.7699999999995</v>
      </c>
      <c r="R9" s="121">
        <f>+F12</f>
        <v>13988.605121000004</v>
      </c>
      <c r="S9" s="119">
        <f>SUM(O9:R9)</f>
        <v>29661.797071000005</v>
      </c>
    </row>
    <row r="10" spans="1:19" x14ac:dyDescent="0.2">
      <c r="A10" s="9"/>
      <c r="B10" s="15" t="s">
        <v>2</v>
      </c>
      <c r="C10" s="11"/>
      <c r="D10" s="11">
        <v>14</v>
      </c>
      <c r="E10" s="18"/>
      <c r="F10" s="19">
        <v>5.5</v>
      </c>
      <c r="G10" s="14">
        <f>SUM(C10:F10)</f>
        <v>19.5</v>
      </c>
      <c r="H10" s="7"/>
      <c r="O10" s="117">
        <f>+O9/$S$9</f>
        <v>0.19052627345782969</v>
      </c>
      <c r="P10" s="117">
        <f>+P9/$S$9</f>
        <v>0.2331642372660476</v>
      </c>
      <c r="Q10" s="117">
        <f>+Q9/$S$9</f>
        <v>0.1047060632424215</v>
      </c>
      <c r="R10" s="117">
        <f>+R9/$S$9</f>
        <v>0.47160342603370115</v>
      </c>
      <c r="S10" s="117">
        <f>+S9/$S$9</f>
        <v>1</v>
      </c>
    </row>
    <row r="11" spans="1:19" ht="13.5" thickBot="1" x14ac:dyDescent="0.25">
      <c r="A11" s="9"/>
      <c r="B11" s="20"/>
      <c r="C11" s="21"/>
      <c r="D11" s="21"/>
      <c r="E11" s="21"/>
      <c r="F11" s="22"/>
      <c r="G11" s="17">
        <f>+G10/G12</f>
        <v>6.5741128068956154E-4</v>
      </c>
      <c r="H11" s="7"/>
    </row>
    <row r="12" spans="1:19" ht="15.75" thickTop="1" x14ac:dyDescent="0.25">
      <c r="A12" s="9"/>
      <c r="B12" s="23" t="s">
        <v>5</v>
      </c>
      <c r="C12" s="24">
        <f>+SUM(C8:C11)</f>
        <v>5651.3516599999984</v>
      </c>
      <c r="D12" s="24">
        <f>+SUM(D8:D11)</f>
        <v>6916.0702900000006</v>
      </c>
      <c r="E12" s="24">
        <f>+SUM(E8:E11)</f>
        <v>3105.7699999999995</v>
      </c>
      <c r="F12" s="25">
        <f>+SUM(F8:F11)</f>
        <v>13988.605121000004</v>
      </c>
      <c r="G12" s="26">
        <f>SUM(C12:F12)</f>
        <v>29661.797071000005</v>
      </c>
      <c r="H12" s="7"/>
    </row>
    <row r="13" spans="1:19" x14ac:dyDescent="0.2">
      <c r="A13" s="9"/>
      <c r="B13" s="27"/>
      <c r="C13" s="28">
        <f>+C12/G12</f>
        <v>0.19052627345782969</v>
      </c>
      <c r="D13" s="28">
        <f>+D12/G12</f>
        <v>0.2331642372660476</v>
      </c>
      <c r="E13" s="28">
        <f>+E12/G12</f>
        <v>0.1047060632424215</v>
      </c>
      <c r="F13" s="29">
        <f>+F12/G12</f>
        <v>0.47160342603370115</v>
      </c>
      <c r="G13" s="30"/>
      <c r="H13" s="7"/>
      <c r="O13" s="119"/>
      <c r="R13" s="117"/>
    </row>
    <row r="14" spans="1:19" x14ac:dyDescent="0.2">
      <c r="A14" s="9"/>
      <c r="B14" s="7"/>
      <c r="C14" s="7"/>
      <c r="D14" s="7"/>
      <c r="E14" s="7"/>
      <c r="F14" s="7"/>
      <c r="G14" s="7"/>
      <c r="H14" s="7"/>
      <c r="O14" s="119"/>
      <c r="P14" s="119"/>
      <c r="R14" s="126"/>
    </row>
    <row r="15" spans="1:19" x14ac:dyDescent="0.2">
      <c r="A15" s="9"/>
      <c r="B15" s="7"/>
      <c r="C15" s="7"/>
      <c r="D15" s="7"/>
      <c r="E15" s="7"/>
      <c r="F15" s="7"/>
      <c r="G15" s="7"/>
      <c r="H15" s="7"/>
      <c r="O15" s="119"/>
      <c r="P15" s="119"/>
      <c r="R15" s="126"/>
    </row>
    <row r="16" spans="1:19" x14ac:dyDescent="0.2">
      <c r="A16" s="9"/>
      <c r="B16" s="7"/>
      <c r="C16" s="7"/>
      <c r="D16" s="7"/>
      <c r="E16" s="7"/>
      <c r="F16" s="7"/>
      <c r="G16" s="7"/>
      <c r="H16" s="7"/>
      <c r="O16" s="119"/>
      <c r="P16" s="119"/>
      <c r="R16" s="126"/>
    </row>
    <row r="17" spans="1:18" x14ac:dyDescent="0.2">
      <c r="A17" s="9"/>
      <c r="B17" s="7"/>
      <c r="C17" s="7"/>
      <c r="D17" s="7"/>
      <c r="E17" s="7"/>
      <c r="F17" s="7"/>
      <c r="G17" s="7"/>
      <c r="H17" s="7"/>
      <c r="O17" s="119"/>
      <c r="P17" s="119"/>
      <c r="R17" s="126"/>
    </row>
    <row r="18" spans="1:18" x14ac:dyDescent="0.2">
      <c r="A18" s="9"/>
      <c r="B18" s="7"/>
      <c r="C18" s="7"/>
      <c r="D18" s="7"/>
      <c r="E18" s="7"/>
      <c r="F18" s="7"/>
      <c r="G18" s="7"/>
      <c r="H18" s="7"/>
      <c r="N18" s="117">
        <f>+C8/$G$8</f>
        <v>0.19065160997691014</v>
      </c>
      <c r="O18" s="117">
        <f>+D8/$G$8</f>
        <v>0.23284532482310602</v>
      </c>
      <c r="P18" s="117">
        <f>+E8/$G$8</f>
        <v>0.10477494347219374</v>
      </c>
      <c r="Q18" s="117">
        <f>+F8/$G$8</f>
        <v>0.47172812172779005</v>
      </c>
      <c r="R18" s="126"/>
    </row>
    <row r="19" spans="1:18" x14ac:dyDescent="0.2">
      <c r="A19" s="9"/>
      <c r="B19" s="7"/>
      <c r="C19" s="7"/>
      <c r="D19" s="7"/>
      <c r="E19" s="7"/>
      <c r="F19" s="7"/>
      <c r="G19" s="7"/>
      <c r="H19" s="7"/>
      <c r="R19" s="126"/>
    </row>
    <row r="20" spans="1:18" x14ac:dyDescent="0.2">
      <c r="A20" s="7"/>
      <c r="B20" s="7"/>
      <c r="C20" s="7"/>
      <c r="D20" s="7"/>
      <c r="E20" s="7"/>
      <c r="F20" s="7"/>
      <c r="G20" s="7"/>
      <c r="H20" s="7"/>
      <c r="R20" s="126"/>
    </row>
    <row r="21" spans="1:18" x14ac:dyDescent="0.2">
      <c r="A21" s="7"/>
      <c r="B21" s="7"/>
      <c r="C21" s="7"/>
      <c r="D21" s="7"/>
      <c r="E21" s="7"/>
      <c r="F21" s="7"/>
      <c r="G21" s="7"/>
      <c r="H21" s="7"/>
      <c r="R21" s="126"/>
    </row>
    <row r="22" spans="1:18" x14ac:dyDescent="0.2">
      <c r="A22" s="7"/>
      <c r="B22" s="7"/>
      <c r="C22" s="7"/>
      <c r="D22" s="7"/>
      <c r="E22" s="7"/>
      <c r="F22" s="7"/>
      <c r="G22" s="7"/>
      <c r="H22" s="7"/>
    </row>
    <row r="23" spans="1:18" x14ac:dyDescent="0.2">
      <c r="A23" s="7"/>
      <c r="B23" s="7"/>
      <c r="C23" s="7"/>
      <c r="D23" s="7"/>
      <c r="E23" s="7"/>
      <c r="F23" s="7"/>
      <c r="G23" s="7"/>
      <c r="H23" s="7"/>
    </row>
    <row r="24" spans="1:18" x14ac:dyDescent="0.2">
      <c r="A24" s="7"/>
      <c r="B24" s="7"/>
      <c r="C24" s="7"/>
      <c r="D24" s="7"/>
      <c r="E24" s="7"/>
      <c r="F24" s="7"/>
      <c r="G24" s="7"/>
      <c r="H24" s="7"/>
    </row>
    <row r="25" spans="1:18" x14ac:dyDescent="0.2">
      <c r="A25" s="7"/>
      <c r="B25" s="7"/>
      <c r="C25" s="7"/>
      <c r="D25" s="7"/>
      <c r="E25" s="7"/>
      <c r="F25" s="7"/>
      <c r="G25" s="7"/>
      <c r="H25" s="7"/>
    </row>
    <row r="26" spans="1:18" x14ac:dyDescent="0.2">
      <c r="A26" s="7"/>
      <c r="B26" s="7"/>
      <c r="C26" s="7"/>
      <c r="D26" s="7"/>
      <c r="E26" s="7"/>
      <c r="F26" s="7"/>
      <c r="G26" s="7"/>
      <c r="H26" s="7"/>
    </row>
    <row r="27" spans="1:18" x14ac:dyDescent="0.2">
      <c r="A27" s="7"/>
      <c r="B27" s="7"/>
      <c r="C27" s="7"/>
      <c r="D27" s="7"/>
      <c r="E27" s="7"/>
      <c r="F27" s="7"/>
      <c r="G27" s="7"/>
      <c r="H27" s="7"/>
    </row>
    <row r="28" spans="1:18" x14ac:dyDescent="0.2">
      <c r="A28" s="7"/>
      <c r="B28" s="7"/>
      <c r="C28" s="7"/>
      <c r="D28" s="7"/>
      <c r="E28" s="7"/>
      <c r="F28" s="7"/>
      <c r="G28" s="7"/>
      <c r="H28" s="7"/>
    </row>
    <row r="29" spans="1:18" x14ac:dyDescent="0.2">
      <c r="A29" s="7"/>
      <c r="B29" s="7"/>
      <c r="C29" s="7"/>
      <c r="D29" s="7"/>
      <c r="E29" s="7"/>
      <c r="F29" s="7"/>
      <c r="G29" s="7"/>
      <c r="H29" s="7"/>
    </row>
    <row r="30" spans="1:18" x14ac:dyDescent="0.2">
      <c r="A30" s="7"/>
      <c r="B30" s="7"/>
      <c r="C30" s="7"/>
      <c r="D30" s="7"/>
      <c r="E30" s="7"/>
      <c r="F30" s="7"/>
      <c r="G30" s="7"/>
      <c r="H30" s="7"/>
    </row>
    <row r="31" spans="1:18" x14ac:dyDescent="0.2">
      <c r="A31" s="7"/>
      <c r="B31" s="7"/>
      <c r="C31" s="7"/>
      <c r="D31" s="7"/>
      <c r="E31" s="7"/>
      <c r="F31" s="7"/>
      <c r="G31" s="7"/>
      <c r="H31" s="7"/>
    </row>
    <row r="32" spans="1:18" x14ac:dyDescent="0.2">
      <c r="A32" s="7"/>
      <c r="B32" s="7"/>
      <c r="C32" s="7"/>
      <c r="D32" s="7"/>
      <c r="E32" s="7"/>
      <c r="F32" s="7"/>
      <c r="G32" s="7"/>
      <c r="H32" s="7"/>
    </row>
    <row r="33" spans="1:20" x14ac:dyDescent="0.2">
      <c r="A33" s="7"/>
      <c r="B33" s="7"/>
      <c r="C33" s="7"/>
      <c r="D33" s="7"/>
      <c r="E33" s="7"/>
      <c r="F33" s="7"/>
      <c r="G33" s="7"/>
      <c r="H33" s="7"/>
    </row>
    <row r="34" spans="1:20" x14ac:dyDescent="0.2">
      <c r="A34" s="7"/>
      <c r="B34" s="7"/>
      <c r="C34" s="7"/>
      <c r="D34" s="7"/>
      <c r="E34" s="7"/>
      <c r="F34" s="7"/>
      <c r="G34" s="7"/>
      <c r="H34" s="7"/>
    </row>
    <row r="35" spans="1:20" x14ac:dyDescent="0.2">
      <c r="A35" s="7"/>
      <c r="B35" s="7"/>
      <c r="C35" s="7"/>
      <c r="D35" s="7"/>
      <c r="E35" s="7"/>
      <c r="F35" s="7"/>
      <c r="G35" s="7"/>
      <c r="H35" s="7"/>
    </row>
    <row r="36" spans="1:20" x14ac:dyDescent="0.2">
      <c r="A36" s="7"/>
      <c r="B36" s="7"/>
      <c r="C36" s="7"/>
      <c r="D36" s="7"/>
      <c r="E36" s="7"/>
      <c r="F36" s="7"/>
      <c r="G36" s="7"/>
      <c r="H36" s="7"/>
    </row>
    <row r="37" spans="1:20" x14ac:dyDescent="0.2">
      <c r="A37" s="7"/>
      <c r="B37" s="7"/>
      <c r="C37" s="7"/>
      <c r="D37" s="7"/>
      <c r="E37" s="7"/>
      <c r="F37" s="7"/>
      <c r="G37" s="7"/>
      <c r="H37" s="7"/>
    </row>
    <row r="38" spans="1:20" ht="15" x14ac:dyDescent="0.25">
      <c r="A38" s="92" t="s">
        <v>11</v>
      </c>
      <c r="B38" s="8"/>
      <c r="C38" s="8"/>
      <c r="D38" s="7"/>
      <c r="E38" s="7"/>
      <c r="F38" s="7"/>
      <c r="G38" s="7"/>
      <c r="H38" s="7"/>
    </row>
    <row r="39" spans="1:20" x14ac:dyDescent="0.2">
      <c r="A39" s="9"/>
      <c r="B39" s="9"/>
      <c r="C39" s="9"/>
      <c r="D39" s="32"/>
      <c r="E39" s="32"/>
      <c r="F39" s="32"/>
      <c r="G39" s="7"/>
      <c r="H39" s="7"/>
    </row>
    <row r="40" spans="1:20" x14ac:dyDescent="0.2">
      <c r="A40" s="9"/>
      <c r="B40" s="7"/>
      <c r="C40" s="7"/>
      <c r="D40" s="7"/>
      <c r="E40" s="7"/>
      <c r="F40" s="7"/>
      <c r="G40" s="7"/>
      <c r="H40" s="7"/>
    </row>
    <row r="41" spans="1:20" ht="20.100000000000001" customHeight="1" x14ac:dyDescent="0.2">
      <c r="A41" s="9"/>
      <c r="B41" s="209" t="s">
        <v>3</v>
      </c>
      <c r="C41" s="210" t="s">
        <v>0</v>
      </c>
      <c r="D41" s="210" t="s">
        <v>0</v>
      </c>
      <c r="E41" s="211" t="s">
        <v>32</v>
      </c>
      <c r="F41" s="212" t="s">
        <v>0</v>
      </c>
      <c r="G41" s="224" t="s">
        <v>5</v>
      </c>
      <c r="H41" s="7"/>
      <c r="N41" s="118" t="s">
        <v>147</v>
      </c>
      <c r="O41" s="118" t="s">
        <v>148</v>
      </c>
    </row>
    <row r="42" spans="1:20" ht="20.100000000000001" customHeight="1" x14ac:dyDescent="0.2">
      <c r="A42" s="9"/>
      <c r="B42" s="213" t="s">
        <v>10</v>
      </c>
      <c r="C42" s="213" t="s">
        <v>30</v>
      </c>
      <c r="D42" s="213" t="s">
        <v>31</v>
      </c>
      <c r="E42" s="214" t="s">
        <v>4</v>
      </c>
      <c r="F42" s="215" t="s">
        <v>33</v>
      </c>
      <c r="G42" s="225"/>
      <c r="H42" s="7"/>
      <c r="N42" s="118" t="s">
        <v>149</v>
      </c>
      <c r="O42" s="118" t="s">
        <v>150</v>
      </c>
      <c r="P42" s="118" t="s">
        <v>151</v>
      </c>
      <c r="Q42" s="118" t="s">
        <v>152</v>
      </c>
      <c r="R42" s="118" t="s">
        <v>153</v>
      </c>
      <c r="S42" s="118" t="s">
        <v>154</v>
      </c>
      <c r="T42" s="127"/>
    </row>
    <row r="43" spans="1:20" x14ac:dyDescent="0.2">
      <c r="A43" s="9"/>
      <c r="B43" s="33">
        <v>500</v>
      </c>
      <c r="C43" s="11">
        <v>2740.2</v>
      </c>
      <c r="D43" s="34">
        <v>142.76</v>
      </c>
      <c r="E43" s="11"/>
      <c r="F43" s="11"/>
      <c r="G43" s="35">
        <f>SUM(C43:F43)</f>
        <v>2882.96</v>
      </c>
      <c r="H43" s="7"/>
      <c r="J43" s="157"/>
      <c r="K43" s="157"/>
      <c r="L43" s="157"/>
      <c r="M43" s="157"/>
      <c r="N43" s="134" t="s">
        <v>158</v>
      </c>
      <c r="O43" s="126">
        <v>2740.2</v>
      </c>
      <c r="P43" s="126">
        <v>142.76</v>
      </c>
      <c r="Q43" s="126"/>
      <c r="R43" s="126"/>
      <c r="S43" s="126">
        <f>SUM(O43:R43)</f>
        <v>2882.96</v>
      </c>
      <c r="T43" s="117">
        <f>+S43/$S$48</f>
        <v>9.7194380809065575E-2</v>
      </c>
    </row>
    <row r="44" spans="1:20" x14ac:dyDescent="0.2">
      <c r="A44" s="9"/>
      <c r="B44" s="33"/>
      <c r="C44" s="11"/>
      <c r="D44" s="11"/>
      <c r="E44" s="11"/>
      <c r="F44" s="11"/>
      <c r="G44" s="36">
        <f>+G43/$G$53</f>
        <v>9.7194380809065575E-2</v>
      </c>
      <c r="H44" s="7"/>
      <c r="J44" s="157"/>
      <c r="K44" s="157"/>
      <c r="L44" s="157"/>
      <c r="M44" s="157"/>
      <c r="N44" s="134" t="s">
        <v>157</v>
      </c>
      <c r="O44" s="126">
        <v>2661.7830000000004</v>
      </c>
      <c r="P44" s="126">
        <v>2242.9996599999995</v>
      </c>
      <c r="Q44" s="126">
        <v>2702.91</v>
      </c>
      <c r="R44" s="126">
        <v>3915.944</v>
      </c>
      <c r="S44" s="126">
        <f t="shared" ref="S44:S47" si="0">SUM(O44:R44)</f>
        <v>11523.63666</v>
      </c>
      <c r="T44" s="117">
        <f t="shared" ref="T44:T47" si="1">+S44/$S$48</f>
        <v>0.38850096076162988</v>
      </c>
    </row>
    <row r="45" spans="1:20" x14ac:dyDescent="0.2">
      <c r="A45" s="9"/>
      <c r="B45" s="33">
        <v>220</v>
      </c>
      <c r="C45" s="11">
        <v>2661.7830000000004</v>
      </c>
      <c r="D45" s="11">
        <v>2242.9996599999995</v>
      </c>
      <c r="E45" s="11">
        <v>2702.91</v>
      </c>
      <c r="F45" s="11">
        <v>3915.944</v>
      </c>
      <c r="G45" s="35">
        <f>SUM(C45:F45)</f>
        <v>11523.63666</v>
      </c>
      <c r="H45" s="7"/>
      <c r="J45" s="157"/>
      <c r="K45" s="157"/>
      <c r="L45" s="157"/>
      <c r="M45" s="157"/>
      <c r="N45" s="134" t="s">
        <v>159</v>
      </c>
      <c r="O45" s="126">
        <v>249.36866000000003</v>
      </c>
      <c r="P45" s="126">
        <v>936.4620000000001</v>
      </c>
      <c r="Q45" s="126">
        <v>402.86</v>
      </c>
      <c r="R45" s="126">
        <v>3413.8399000000004</v>
      </c>
      <c r="S45" s="126">
        <f t="shared" si="0"/>
        <v>5002.5305600000011</v>
      </c>
      <c r="T45" s="117">
        <f t="shared" si="1"/>
        <v>0.16865230882760363</v>
      </c>
    </row>
    <row r="46" spans="1:20" x14ac:dyDescent="0.2">
      <c r="A46" s="9"/>
      <c r="B46" s="33"/>
      <c r="C46" s="11"/>
      <c r="D46" s="11"/>
      <c r="E46" s="11"/>
      <c r="F46" s="11"/>
      <c r="G46" s="36">
        <f>+G45/$G$53</f>
        <v>0.38850096076162988</v>
      </c>
      <c r="H46" s="7"/>
      <c r="J46" s="157"/>
      <c r="K46" s="157"/>
      <c r="L46" s="157"/>
      <c r="M46" s="157"/>
      <c r="N46" s="134" t="s">
        <v>160</v>
      </c>
      <c r="O46" s="126"/>
      <c r="P46" s="126">
        <v>2374.2726299999972</v>
      </c>
      <c r="Q46" s="126"/>
      <c r="R46" s="126">
        <v>5125.5124010000009</v>
      </c>
      <c r="S46" s="126">
        <f t="shared" si="0"/>
        <v>7499.7850309999976</v>
      </c>
      <c r="T46" s="117">
        <f t="shared" si="1"/>
        <v>0.25284324523723656</v>
      </c>
    </row>
    <row r="47" spans="1:20" x14ac:dyDescent="0.2">
      <c r="A47" s="9"/>
      <c r="B47" s="33">
        <v>138</v>
      </c>
      <c r="C47" s="11">
        <v>249.36866000000003</v>
      </c>
      <c r="D47" s="11">
        <v>936.4620000000001</v>
      </c>
      <c r="E47" s="11">
        <v>402.86</v>
      </c>
      <c r="F47" s="11">
        <v>3413.8399000000004</v>
      </c>
      <c r="G47" s="35">
        <f>SUM(C47:F47)</f>
        <v>5002.5305600000011</v>
      </c>
      <c r="H47" s="7"/>
      <c r="J47" s="157"/>
      <c r="K47" s="157"/>
      <c r="L47" s="157"/>
      <c r="M47" s="157"/>
      <c r="N47" s="134" t="s">
        <v>161</v>
      </c>
      <c r="O47" s="126"/>
      <c r="P47" s="126">
        <v>1219.5759999999998</v>
      </c>
      <c r="Q47" s="126"/>
      <c r="R47" s="126">
        <v>1533.3088199999995</v>
      </c>
      <c r="S47" s="126">
        <f t="shared" si="0"/>
        <v>2752.8848199999993</v>
      </c>
      <c r="T47" s="117">
        <f t="shared" si="1"/>
        <v>9.2809104364464254E-2</v>
      </c>
    </row>
    <row r="48" spans="1:20" x14ac:dyDescent="0.2">
      <c r="A48" s="9"/>
      <c r="B48" s="33"/>
      <c r="C48" s="11"/>
      <c r="D48" s="11"/>
      <c r="E48" s="11"/>
      <c r="F48" s="11"/>
      <c r="G48" s="36">
        <f>+G47/$G$53</f>
        <v>0.16865230882760363</v>
      </c>
      <c r="H48" s="7"/>
      <c r="N48" s="134" t="s">
        <v>154</v>
      </c>
      <c r="O48" s="126">
        <f>SUM(O43:O47)</f>
        <v>5651.3516600000003</v>
      </c>
      <c r="P48" s="126">
        <f t="shared" ref="P48:S48" si="2">SUM(P43:P47)</f>
        <v>6916.0702899999969</v>
      </c>
      <c r="Q48" s="126">
        <f t="shared" si="2"/>
        <v>3105.77</v>
      </c>
      <c r="R48" s="126">
        <f t="shared" si="2"/>
        <v>13988.605121000002</v>
      </c>
      <c r="S48" s="126">
        <f t="shared" si="2"/>
        <v>29661.797071000001</v>
      </c>
    </row>
    <row r="49" spans="1:19" x14ac:dyDescent="0.2">
      <c r="A49" s="9"/>
      <c r="B49" s="37" t="s">
        <v>13</v>
      </c>
      <c r="C49" s="11"/>
      <c r="D49" s="11">
        <v>2374.2726299999972</v>
      </c>
      <c r="E49" s="11"/>
      <c r="F49" s="11">
        <v>5125.5124010000009</v>
      </c>
      <c r="G49" s="35">
        <f>SUM(C49:F49)</f>
        <v>7499.7850309999976</v>
      </c>
      <c r="H49" s="7"/>
      <c r="N49" s="134"/>
      <c r="O49" s="126"/>
      <c r="P49" s="126"/>
      <c r="Q49" s="126"/>
      <c r="R49" s="126"/>
      <c r="S49" s="126"/>
    </row>
    <row r="50" spans="1:19" x14ac:dyDescent="0.2">
      <c r="A50" s="9"/>
      <c r="B50" s="33"/>
      <c r="C50" s="12"/>
      <c r="D50" s="12"/>
      <c r="E50" s="12"/>
      <c r="F50" s="11"/>
      <c r="G50" s="36">
        <f>+G49/$G$53</f>
        <v>0.25284324523723656</v>
      </c>
      <c r="H50" s="7"/>
      <c r="N50" s="134"/>
      <c r="O50" s="126"/>
      <c r="P50" s="126"/>
      <c r="Q50" s="126"/>
      <c r="R50" s="126"/>
      <c r="S50" s="126"/>
    </row>
    <row r="51" spans="1:19" x14ac:dyDescent="0.2">
      <c r="A51" s="9"/>
      <c r="B51" s="33" t="s">
        <v>7</v>
      </c>
      <c r="C51" s="12"/>
      <c r="D51" s="12">
        <v>1219.5759999999998</v>
      </c>
      <c r="E51" s="12"/>
      <c r="F51" s="11">
        <v>1533.3088199999995</v>
      </c>
      <c r="G51" s="35">
        <f>SUM(C51:F51)</f>
        <v>2752.8848199999993</v>
      </c>
      <c r="H51" s="7"/>
      <c r="Q51" s="117"/>
      <c r="R51" s="117"/>
    </row>
    <row r="52" spans="1:19" ht="13.5" thickBot="1" x14ac:dyDescent="0.25">
      <c r="A52" s="9"/>
      <c r="B52" s="38"/>
      <c r="C52" s="38"/>
      <c r="D52" s="38"/>
      <c r="E52" s="39"/>
      <c r="F52" s="40"/>
      <c r="G52" s="41">
        <f>+G51/$G$53</f>
        <v>9.2809104364464254E-2</v>
      </c>
      <c r="H52" s="7"/>
      <c r="Q52" s="117"/>
      <c r="R52" s="117"/>
    </row>
    <row r="53" spans="1:19" ht="15.75" thickTop="1" x14ac:dyDescent="0.25">
      <c r="A53" s="9"/>
      <c r="B53" s="23" t="s">
        <v>5</v>
      </c>
      <c r="C53" s="42">
        <f>SUM(C43:C52)</f>
        <v>5651.3516600000003</v>
      </c>
      <c r="D53" s="42">
        <f>SUM(D43:D52)</f>
        <v>6916.0702899999969</v>
      </c>
      <c r="E53" s="42">
        <f>SUM(E43:E52)</f>
        <v>3105.77</v>
      </c>
      <c r="F53" s="42">
        <f>SUM(F43:F52)</f>
        <v>13988.605121000002</v>
      </c>
      <c r="G53" s="43">
        <f>SUM(C53:F53)</f>
        <v>29661.797071000001</v>
      </c>
      <c r="H53" s="7"/>
      <c r="Q53" s="117"/>
      <c r="R53" s="117"/>
    </row>
    <row r="54" spans="1:19" x14ac:dyDescent="0.2">
      <c r="A54" s="9"/>
      <c r="B54" s="44"/>
      <c r="C54" s="28">
        <f>+C53/$G$53</f>
        <v>0.19052627345782977</v>
      </c>
      <c r="D54" s="28">
        <f>+D53/$G$53</f>
        <v>0.23316423726604749</v>
      </c>
      <c r="E54" s="28">
        <f>+E53/$G$53</f>
        <v>0.10470606324242154</v>
      </c>
      <c r="F54" s="29">
        <f>+F53/G53</f>
        <v>0.47160342603370115</v>
      </c>
      <c r="G54" s="45"/>
      <c r="H54" s="7"/>
      <c r="Q54" s="128"/>
      <c r="R54" s="117"/>
    </row>
    <row r="55" spans="1:19" x14ac:dyDescent="0.2">
      <c r="A55" s="9"/>
      <c r="B55" s="7"/>
      <c r="C55" s="7"/>
      <c r="D55" s="7"/>
      <c r="E55" s="7"/>
      <c r="F55" s="7"/>
      <c r="G55" s="7"/>
      <c r="H55" s="7"/>
      <c r="Q55" s="117"/>
      <c r="R55" s="117"/>
    </row>
    <row r="56" spans="1:19" x14ac:dyDescent="0.2">
      <c r="A56" s="9"/>
      <c r="B56" s="7"/>
      <c r="C56" s="7"/>
      <c r="D56" s="7"/>
      <c r="E56" s="7"/>
      <c r="F56" s="7"/>
      <c r="G56" s="7"/>
      <c r="H56" s="7"/>
      <c r="Q56" s="117"/>
      <c r="R56" s="117"/>
    </row>
    <row r="57" spans="1:19" x14ac:dyDescent="0.2">
      <c r="A57" s="9"/>
      <c r="B57" s="7"/>
      <c r="C57" s="7"/>
      <c r="D57" s="7"/>
      <c r="E57" s="7"/>
      <c r="F57" s="7"/>
      <c r="G57" s="7"/>
      <c r="H57" s="7"/>
      <c r="Q57" s="117"/>
      <c r="R57" s="117"/>
    </row>
    <row r="58" spans="1:19" x14ac:dyDescent="0.2">
      <c r="A58" s="7"/>
      <c r="B58" s="7"/>
      <c r="C58" s="7"/>
      <c r="D58" s="7"/>
      <c r="E58" s="7"/>
      <c r="F58" s="7"/>
      <c r="G58" s="7"/>
      <c r="H58" s="7"/>
    </row>
    <row r="59" spans="1:19" x14ac:dyDescent="0.2">
      <c r="A59" s="7"/>
      <c r="B59" s="7"/>
      <c r="C59" s="7"/>
      <c r="D59" s="7"/>
      <c r="E59" s="7"/>
      <c r="F59" s="7"/>
      <c r="G59" s="7"/>
      <c r="H59" s="7"/>
    </row>
    <row r="60" spans="1:19" x14ac:dyDescent="0.2">
      <c r="A60" s="7"/>
      <c r="B60" s="7"/>
      <c r="C60" s="7"/>
      <c r="D60" s="7"/>
      <c r="E60" s="7"/>
      <c r="F60" s="7"/>
      <c r="G60" s="7"/>
      <c r="H60" s="7"/>
    </row>
    <row r="61" spans="1:19" x14ac:dyDescent="0.2">
      <c r="A61" s="7"/>
      <c r="B61" s="7"/>
      <c r="C61" s="7"/>
      <c r="D61" s="7"/>
      <c r="E61" s="7"/>
      <c r="F61" s="7"/>
      <c r="G61" s="7"/>
      <c r="H61" s="7"/>
    </row>
    <row r="62" spans="1:19" x14ac:dyDescent="0.2">
      <c r="A62" s="7"/>
      <c r="B62" s="7"/>
      <c r="C62" s="7"/>
      <c r="D62" s="7"/>
      <c r="E62" s="7"/>
      <c r="F62" s="7"/>
      <c r="G62" s="7"/>
      <c r="H62" s="7"/>
    </row>
    <row r="63" spans="1:19" x14ac:dyDescent="0.2">
      <c r="A63" s="7"/>
      <c r="B63" s="7"/>
      <c r="C63" s="7"/>
      <c r="D63" s="7"/>
      <c r="E63" s="7"/>
      <c r="F63" s="7"/>
      <c r="G63" s="7"/>
      <c r="H63" s="7"/>
    </row>
    <row r="64" spans="1:19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ht="15" x14ac:dyDescent="0.25">
      <c r="A80" s="92" t="s">
        <v>12</v>
      </c>
      <c r="B80" s="8"/>
      <c r="C80" s="8"/>
      <c r="D80" s="7"/>
      <c r="E80" s="7"/>
      <c r="F80" s="7"/>
      <c r="G80" s="7"/>
      <c r="H80" s="7"/>
    </row>
    <row r="81" spans="1:18" x14ac:dyDescent="0.2">
      <c r="A81" s="8"/>
      <c r="B81" s="8"/>
      <c r="C81" s="8"/>
      <c r="D81" s="7"/>
      <c r="E81" s="7"/>
      <c r="F81" s="7"/>
      <c r="G81" s="7"/>
      <c r="H81" s="7"/>
    </row>
    <row r="82" spans="1:18" x14ac:dyDescent="0.2">
      <c r="A82" s="7"/>
      <c r="B82" s="7"/>
      <c r="C82" s="7"/>
      <c r="D82" s="7"/>
      <c r="E82" s="7"/>
      <c r="F82" s="7"/>
      <c r="G82" s="7"/>
      <c r="H82" s="7"/>
    </row>
    <row r="83" spans="1:18" ht="15" customHeight="1" x14ac:dyDescent="0.2">
      <c r="A83" s="7"/>
      <c r="B83" s="7"/>
      <c r="C83" s="209" t="s">
        <v>8</v>
      </c>
      <c r="D83" s="222" t="s">
        <v>1</v>
      </c>
      <c r="E83" s="227" t="s">
        <v>2</v>
      </c>
      <c r="F83" s="224" t="s">
        <v>5</v>
      </c>
      <c r="G83" s="7"/>
      <c r="H83" s="7"/>
    </row>
    <row r="84" spans="1:18" ht="15" customHeight="1" x14ac:dyDescent="0.2">
      <c r="A84" s="7"/>
      <c r="B84" s="7"/>
      <c r="C84" s="213" t="s">
        <v>10</v>
      </c>
      <c r="D84" s="223"/>
      <c r="E84" s="228"/>
      <c r="F84" s="226"/>
      <c r="G84" s="57"/>
      <c r="H84" s="57"/>
      <c r="I84" s="120"/>
      <c r="J84" s="120"/>
      <c r="K84" s="120"/>
      <c r="L84" s="120"/>
      <c r="M84" s="120"/>
      <c r="P84" s="129" t="s">
        <v>6</v>
      </c>
      <c r="Q84" s="129" t="s">
        <v>28</v>
      </c>
    </row>
    <row r="85" spans="1:18" x14ac:dyDescent="0.2">
      <c r="A85" s="7"/>
      <c r="B85" s="7"/>
      <c r="C85" s="46">
        <v>500</v>
      </c>
      <c r="D85" s="47">
        <v>2882.96</v>
      </c>
      <c r="E85" s="11"/>
      <c r="F85" s="35">
        <f>+SUM(D85:E85)</f>
        <v>2882.96</v>
      </c>
      <c r="G85" s="57"/>
      <c r="H85" s="57"/>
      <c r="I85" s="157"/>
      <c r="J85" s="157"/>
      <c r="O85" s="118" t="s">
        <v>1</v>
      </c>
      <c r="P85" s="130">
        <f>+D95</f>
        <v>29642.297071000012</v>
      </c>
      <c r="Q85" s="128">
        <f>+P85/P87</f>
        <v>0.99934258871931048</v>
      </c>
    </row>
    <row r="86" spans="1:18" x14ac:dyDescent="0.2">
      <c r="A86" s="7"/>
      <c r="B86" s="7"/>
      <c r="C86" s="33"/>
      <c r="D86" s="11"/>
      <c r="E86" s="11"/>
      <c r="F86" s="36">
        <f>+F85/$F$95</f>
        <v>9.7194380809065548E-2</v>
      </c>
      <c r="G86" s="57"/>
      <c r="H86" s="57"/>
      <c r="J86" s="158"/>
      <c r="K86" s="121"/>
      <c r="L86" s="121"/>
      <c r="M86" s="121"/>
      <c r="O86" s="118" t="s">
        <v>2</v>
      </c>
      <c r="P86" s="130">
        <f>+E95</f>
        <v>19.5</v>
      </c>
      <c r="Q86" s="128">
        <f>+P86/P87</f>
        <v>6.5741128068956144E-4</v>
      </c>
    </row>
    <row r="87" spans="1:18" x14ac:dyDescent="0.2">
      <c r="A87" s="7"/>
      <c r="B87" s="7"/>
      <c r="C87" s="33">
        <v>220</v>
      </c>
      <c r="D87" s="11">
        <v>11523.636660000013</v>
      </c>
      <c r="E87" s="11"/>
      <c r="F87" s="35">
        <f>+SUM(D87:E87)</f>
        <v>11523.636660000013</v>
      </c>
      <c r="G87" s="57"/>
      <c r="H87" s="57"/>
      <c r="I87" s="158"/>
      <c r="J87" s="159"/>
      <c r="K87" s="122"/>
      <c r="L87" s="122"/>
      <c r="M87" s="122"/>
      <c r="O87" s="118" t="s">
        <v>6</v>
      </c>
      <c r="P87" s="130">
        <f>SUM(P85:P86)</f>
        <v>29661.797071000012</v>
      </c>
    </row>
    <row r="88" spans="1:18" x14ac:dyDescent="0.2">
      <c r="A88" s="7"/>
      <c r="B88" s="7"/>
      <c r="C88" s="33"/>
      <c r="D88" s="11"/>
      <c r="E88" s="11"/>
      <c r="F88" s="36">
        <f>+F87/$F$95</f>
        <v>0.38850096076163021</v>
      </c>
      <c r="G88" s="57"/>
      <c r="H88" s="57"/>
      <c r="J88" s="158"/>
      <c r="K88" s="121"/>
      <c r="L88" s="121"/>
      <c r="M88" s="121"/>
    </row>
    <row r="89" spans="1:18" x14ac:dyDescent="0.2">
      <c r="A89" s="7"/>
      <c r="B89" s="7"/>
      <c r="C89" s="33">
        <v>138</v>
      </c>
      <c r="D89" s="11">
        <v>5002.5305600000011</v>
      </c>
      <c r="E89" s="11"/>
      <c r="F89" s="35">
        <f>+SUM(D89:E89)</f>
        <v>5002.5305600000011</v>
      </c>
      <c r="G89" s="57"/>
      <c r="H89" s="57"/>
      <c r="I89" s="159"/>
      <c r="J89" s="159"/>
      <c r="K89" s="122"/>
      <c r="L89" s="122"/>
      <c r="M89" s="122"/>
    </row>
    <row r="90" spans="1:18" x14ac:dyDescent="0.2">
      <c r="A90" s="7"/>
      <c r="B90" s="7"/>
      <c r="C90" s="33"/>
      <c r="D90" s="11"/>
      <c r="E90" s="11"/>
      <c r="F90" s="36">
        <f>+F89/$F$95</f>
        <v>0.16865230882760357</v>
      </c>
      <c r="G90" s="57"/>
      <c r="H90" s="57"/>
      <c r="J90" s="121"/>
      <c r="K90" s="121"/>
      <c r="L90" s="121"/>
      <c r="M90" s="121"/>
    </row>
    <row r="91" spans="1:18" x14ac:dyDescent="0.2">
      <c r="A91" s="7"/>
      <c r="B91" s="7"/>
      <c r="C91" s="37" t="s">
        <v>13</v>
      </c>
      <c r="D91" s="11">
        <v>7480.2850309999967</v>
      </c>
      <c r="E91" s="11">
        <v>19.5</v>
      </c>
      <c r="F91" s="35">
        <f>+SUM(D91:E91)</f>
        <v>7499.7850309999967</v>
      </c>
      <c r="G91" s="57"/>
      <c r="H91" s="57"/>
      <c r="I91" s="158"/>
      <c r="J91" s="122"/>
      <c r="K91" s="122"/>
      <c r="L91" s="122"/>
      <c r="M91" s="122"/>
    </row>
    <row r="92" spans="1:18" x14ac:dyDescent="0.2">
      <c r="A92" s="7"/>
      <c r="B92" s="7"/>
      <c r="C92" s="33"/>
      <c r="D92" s="11"/>
      <c r="E92" s="11"/>
      <c r="F92" s="36">
        <f>+F91/$F$95</f>
        <v>0.25284324523723639</v>
      </c>
      <c r="G92" s="57"/>
      <c r="H92" s="57"/>
      <c r="J92" s="121"/>
      <c r="K92" s="121"/>
      <c r="L92" s="121"/>
      <c r="M92" s="121"/>
      <c r="O92" s="134"/>
      <c r="P92" s="135"/>
      <c r="Q92" s="135"/>
      <c r="R92" s="135"/>
    </row>
    <row r="93" spans="1:18" x14ac:dyDescent="0.2">
      <c r="A93" s="7"/>
      <c r="B93" s="7"/>
      <c r="C93" s="33" t="s">
        <v>7</v>
      </c>
      <c r="D93" s="11">
        <v>2752.8848200000007</v>
      </c>
      <c r="E93" s="11"/>
      <c r="F93" s="35">
        <f>+SUM(D93:E93)</f>
        <v>2752.8848200000007</v>
      </c>
      <c r="G93" s="57"/>
      <c r="H93" s="57"/>
      <c r="I93" s="159"/>
      <c r="J93" s="122"/>
      <c r="K93" s="122"/>
      <c r="L93" s="122"/>
      <c r="M93" s="122"/>
    </row>
    <row r="94" spans="1:18" ht="13.5" thickBot="1" x14ac:dyDescent="0.25">
      <c r="A94" s="7"/>
      <c r="B94" s="7"/>
      <c r="C94" s="50"/>
      <c r="D94" s="48"/>
      <c r="E94" s="51"/>
      <c r="F94" s="36">
        <f>+F93/$F$95</f>
        <v>9.2809104364464268E-2</v>
      </c>
      <c r="G94" s="49"/>
      <c r="H94" s="49"/>
      <c r="I94" s="123"/>
      <c r="J94" s="123"/>
      <c r="K94" s="123"/>
      <c r="L94" s="123"/>
      <c r="M94" s="123"/>
      <c r="O94" s="134"/>
      <c r="P94" s="135"/>
      <c r="Q94" s="135"/>
      <c r="R94" s="135"/>
    </row>
    <row r="95" spans="1:18" ht="15.75" thickTop="1" x14ac:dyDescent="0.25">
      <c r="A95" s="7"/>
      <c r="B95" s="7"/>
      <c r="C95" s="52" t="s">
        <v>5</v>
      </c>
      <c r="D95" s="53">
        <f>+SUM(D85:D94)</f>
        <v>29642.297071000012</v>
      </c>
      <c r="E95" s="53">
        <f>+SUM(E85:E94)</f>
        <v>19.5</v>
      </c>
      <c r="F95" s="54">
        <f>+SUM(D95:E95)</f>
        <v>29661.797071000012</v>
      </c>
      <c r="G95" s="55"/>
      <c r="H95" s="8"/>
      <c r="I95" s="124"/>
      <c r="J95" s="124"/>
      <c r="K95" s="124"/>
      <c r="L95" s="124"/>
      <c r="M95" s="124"/>
    </row>
    <row r="96" spans="1:18" x14ac:dyDescent="0.2">
      <c r="A96" s="7"/>
      <c r="B96" s="7"/>
      <c r="C96" s="27"/>
      <c r="D96" s="132">
        <f>+D95/F95</f>
        <v>0.99934258871931048</v>
      </c>
      <c r="E96" s="133">
        <f>+E95/F95</f>
        <v>6.5741128068956144E-4</v>
      </c>
      <c r="F96" s="56"/>
      <c r="G96" s="7"/>
      <c r="H96" s="7"/>
      <c r="O96" s="134"/>
      <c r="P96" s="135"/>
      <c r="Q96" s="135"/>
      <c r="R96" s="135"/>
    </row>
    <row r="97" spans="1:18" x14ac:dyDescent="0.2">
      <c r="A97" s="7"/>
      <c r="B97" s="7"/>
      <c r="C97" s="7"/>
      <c r="D97" s="7"/>
      <c r="E97" s="7"/>
      <c r="F97" s="7"/>
      <c r="G97" s="7"/>
      <c r="H97" s="7"/>
    </row>
    <row r="98" spans="1:18" x14ac:dyDescent="0.2">
      <c r="A98" s="7"/>
      <c r="B98" s="7"/>
      <c r="C98" s="7"/>
      <c r="D98" s="7"/>
      <c r="E98" s="7"/>
      <c r="F98" s="7"/>
      <c r="G98" s="7"/>
      <c r="H98" s="7"/>
      <c r="O98" s="134"/>
      <c r="P98" s="135"/>
      <c r="Q98" s="135"/>
      <c r="R98" s="135"/>
    </row>
    <row r="99" spans="1:18" x14ac:dyDescent="0.2">
      <c r="A99" s="7"/>
      <c r="B99" s="7"/>
      <c r="C99" s="7"/>
      <c r="D99" s="7"/>
      <c r="E99" s="7"/>
      <c r="F99" s="7"/>
      <c r="G99" s="7"/>
      <c r="H99" s="7"/>
    </row>
    <row r="100" spans="1:18" x14ac:dyDescent="0.2">
      <c r="A100" s="7"/>
      <c r="B100" s="7"/>
      <c r="C100" s="7"/>
      <c r="D100" s="7"/>
      <c r="E100" s="7"/>
      <c r="F100" s="7"/>
      <c r="G100" s="7"/>
      <c r="H100" s="7"/>
      <c r="O100" s="134"/>
      <c r="P100" s="135"/>
      <c r="Q100" s="135"/>
      <c r="R100" s="135"/>
    </row>
    <row r="101" spans="1:18" x14ac:dyDescent="0.2">
      <c r="A101" s="7"/>
      <c r="B101" s="7"/>
      <c r="C101" s="7"/>
      <c r="D101" s="7"/>
      <c r="E101" s="7"/>
      <c r="F101" s="7"/>
      <c r="G101" s="7"/>
      <c r="H101" s="7"/>
    </row>
    <row r="102" spans="1:18" x14ac:dyDescent="0.2">
      <c r="A102" s="7"/>
      <c r="B102" s="7"/>
      <c r="C102" s="7"/>
      <c r="D102" s="7"/>
      <c r="E102" s="7"/>
      <c r="F102" s="7"/>
      <c r="G102" s="7"/>
      <c r="H102" s="7"/>
      <c r="O102" s="134"/>
      <c r="P102" s="135"/>
      <c r="Q102" s="135"/>
      <c r="R102" s="135"/>
    </row>
    <row r="103" spans="1:18" x14ac:dyDescent="0.2">
      <c r="A103" s="7"/>
      <c r="B103" s="7"/>
      <c r="C103" s="7"/>
      <c r="D103" s="7"/>
      <c r="E103" s="7"/>
      <c r="F103" s="7"/>
      <c r="G103" s="7"/>
      <c r="H103" s="7"/>
    </row>
    <row r="104" spans="1:18" x14ac:dyDescent="0.2">
      <c r="A104" s="7"/>
      <c r="B104" s="7"/>
      <c r="C104" s="7"/>
      <c r="D104" s="7"/>
      <c r="E104" s="7"/>
      <c r="F104" s="7"/>
      <c r="G104" s="7"/>
      <c r="H104" s="7"/>
    </row>
    <row r="105" spans="1:18" x14ac:dyDescent="0.2">
      <c r="A105" s="7"/>
      <c r="B105" s="7"/>
      <c r="C105" s="7"/>
      <c r="D105" s="7"/>
      <c r="E105" s="7"/>
      <c r="F105" s="7"/>
      <c r="G105" s="7"/>
      <c r="H105" s="7"/>
    </row>
    <row r="106" spans="1:18" x14ac:dyDescent="0.2">
      <c r="A106" s="7"/>
      <c r="B106" s="7"/>
      <c r="C106" s="7"/>
      <c r="D106" s="7"/>
      <c r="E106" s="7"/>
      <c r="F106" s="7"/>
      <c r="G106" s="7"/>
      <c r="H106" s="7"/>
    </row>
    <row r="107" spans="1:18" x14ac:dyDescent="0.2">
      <c r="A107" s="7"/>
      <c r="B107" s="7"/>
      <c r="C107" s="7"/>
      <c r="D107" s="7"/>
      <c r="E107" s="7"/>
      <c r="F107" s="7"/>
      <c r="G107" s="7"/>
      <c r="H107" s="7"/>
    </row>
    <row r="108" spans="1:18" x14ac:dyDescent="0.2">
      <c r="A108" s="7"/>
      <c r="B108" s="7"/>
      <c r="C108" s="7"/>
      <c r="D108" s="7"/>
      <c r="E108" s="7"/>
      <c r="F108" s="7"/>
      <c r="G108" s="7"/>
      <c r="H108" s="7"/>
    </row>
    <row r="109" spans="1:18" x14ac:dyDescent="0.2">
      <c r="A109" s="7"/>
      <c r="B109" s="7"/>
      <c r="C109" s="7"/>
      <c r="D109" s="7"/>
      <c r="E109" s="7"/>
      <c r="F109" s="7"/>
      <c r="G109" s="7"/>
      <c r="H109" s="7"/>
    </row>
    <row r="110" spans="1:18" x14ac:dyDescent="0.2">
      <c r="A110" s="7"/>
      <c r="B110" s="7"/>
      <c r="C110" s="7"/>
      <c r="D110" s="7"/>
      <c r="E110" s="7"/>
      <c r="F110" s="7"/>
      <c r="G110" s="7"/>
      <c r="H110" s="7"/>
    </row>
    <row r="111" spans="1:18" x14ac:dyDescent="0.2">
      <c r="A111" s="7"/>
      <c r="B111" s="7"/>
      <c r="C111" s="7"/>
      <c r="D111" s="7"/>
      <c r="E111" s="7"/>
      <c r="F111" s="7"/>
      <c r="G111" s="7"/>
      <c r="H111" s="7"/>
    </row>
    <row r="112" spans="1:18" x14ac:dyDescent="0.2">
      <c r="A112" s="7"/>
      <c r="B112" s="7"/>
      <c r="C112" s="7"/>
      <c r="D112" s="7"/>
      <c r="E112" s="7"/>
      <c r="F112" s="7"/>
      <c r="G112" s="7"/>
      <c r="H112" s="7"/>
    </row>
    <row r="113" spans="1:8" x14ac:dyDescent="0.2">
      <c r="A113" s="7"/>
      <c r="B113" s="7"/>
      <c r="C113" s="7"/>
      <c r="D113" s="7"/>
      <c r="E113" s="7"/>
      <c r="F113" s="7"/>
      <c r="G113" s="7"/>
      <c r="H113" s="7"/>
    </row>
    <row r="114" spans="1:8" x14ac:dyDescent="0.2">
      <c r="A114" s="7"/>
      <c r="B114" s="7"/>
      <c r="C114" s="7"/>
      <c r="D114" s="7"/>
      <c r="E114" s="7"/>
      <c r="F114" s="7"/>
      <c r="G114" s="7"/>
      <c r="H114" s="7"/>
    </row>
    <row r="115" spans="1:8" x14ac:dyDescent="0.2">
      <c r="A115" s="7"/>
      <c r="B115" s="7"/>
      <c r="C115" s="7"/>
      <c r="D115" s="7"/>
      <c r="E115" s="7"/>
      <c r="F115" s="7"/>
      <c r="G115" s="7"/>
      <c r="H115" s="7"/>
    </row>
    <row r="116" spans="1:8" x14ac:dyDescent="0.2">
      <c r="A116" s="7"/>
      <c r="B116" s="7"/>
      <c r="C116" s="7"/>
      <c r="D116" s="7"/>
      <c r="E116" s="7"/>
      <c r="F116" s="7"/>
      <c r="G116" s="7"/>
      <c r="H116" s="7"/>
    </row>
    <row r="117" spans="1:8" x14ac:dyDescent="0.2">
      <c r="A117" s="7"/>
      <c r="B117" s="7"/>
      <c r="C117" s="7"/>
      <c r="D117" s="7"/>
      <c r="E117" s="7"/>
      <c r="F117" s="7"/>
      <c r="G117" s="7"/>
      <c r="H117" s="7"/>
    </row>
    <row r="118" spans="1:8" x14ac:dyDescent="0.2">
      <c r="A118" s="7"/>
      <c r="B118" s="7"/>
      <c r="C118" s="7"/>
      <c r="D118" s="7"/>
      <c r="E118" s="7"/>
      <c r="F118" s="7"/>
      <c r="G118" s="7"/>
      <c r="H118" s="7"/>
    </row>
    <row r="119" spans="1:8" x14ac:dyDescent="0.2">
      <c r="A119" s="7"/>
      <c r="B119" s="7"/>
      <c r="C119" s="7"/>
      <c r="D119" s="7"/>
      <c r="E119" s="7"/>
      <c r="F119" s="7"/>
      <c r="G119" s="7"/>
      <c r="H119" s="7"/>
    </row>
    <row r="120" spans="1:8" x14ac:dyDescent="0.2">
      <c r="A120" s="31" t="s">
        <v>39</v>
      </c>
      <c r="B120" s="7"/>
      <c r="C120" s="7"/>
      <c r="D120" s="7"/>
      <c r="E120" s="7"/>
      <c r="F120" s="7"/>
      <c r="G120" s="7"/>
      <c r="H120" s="7"/>
    </row>
    <row r="121" spans="1:8" x14ac:dyDescent="0.2">
      <c r="A121" s="7"/>
      <c r="B121" s="7"/>
      <c r="C121" s="7"/>
      <c r="D121" s="7"/>
      <c r="E121" s="7"/>
      <c r="F121" s="7"/>
      <c r="G121" s="7"/>
      <c r="H121" s="7"/>
    </row>
    <row r="122" spans="1:8" x14ac:dyDescent="0.2">
      <c r="A122" s="7"/>
      <c r="B122" s="7"/>
      <c r="C122" s="7"/>
      <c r="D122" s="7"/>
      <c r="E122" s="7"/>
      <c r="F122" s="7"/>
      <c r="G122" s="7"/>
      <c r="H122" s="7"/>
    </row>
  </sheetData>
  <mergeCells count="5">
    <mergeCell ref="D83:D84"/>
    <mergeCell ref="G41:G42"/>
    <mergeCell ref="G6:G7"/>
    <mergeCell ref="F83:F84"/>
    <mergeCell ref="E83:E84"/>
  </mergeCells>
  <phoneticPr fontId="9" type="noConversion"/>
  <pageMargins left="0.78740157480314965" right="0.59055118110236227" top="0.78740157480314965" bottom="0.78740157480314965" header="0" footer="0"/>
  <pageSetup paperSize="9" scale="70" orientation="portrait" r:id="rId1"/>
  <headerFooter alignWithMargins="0"/>
  <rowBreaks count="1" manualBreakCount="1">
    <brk id="79" max="7" man="1"/>
  </rowBreaks>
  <ignoredErrors>
    <ignoredError sqref="G43 F85 F95:F96" formulaRange="1"/>
    <ignoredError sqref="G44:G52 F86:F94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4"/>
  <sheetViews>
    <sheetView view="pageBreakPreview" zoomScale="90" zoomScaleNormal="80" zoomScaleSheetLayoutView="90" workbookViewId="0">
      <selection activeCell="L18" sqref="L18"/>
    </sheetView>
  </sheetViews>
  <sheetFormatPr baseColWidth="10" defaultRowHeight="12.75" x14ac:dyDescent="0.2"/>
  <cols>
    <col min="1" max="1" width="4.7109375" customWidth="1"/>
    <col min="2" max="2" width="18.140625" customWidth="1"/>
    <col min="3" max="7" width="18" customWidth="1"/>
    <col min="8" max="8" width="6.5703125" customWidth="1"/>
    <col min="9" max="9" width="9.42578125" customWidth="1"/>
    <col min="10" max="10" width="12.7109375" style="125" customWidth="1"/>
    <col min="11" max="11" width="12.7109375" style="125" bestFit="1" customWidth="1"/>
    <col min="12" max="15" width="11.42578125" style="125"/>
  </cols>
  <sheetData>
    <row r="1" spans="1:15" ht="20.25" x14ac:dyDescent="0.3">
      <c r="A1" s="6" t="s">
        <v>81</v>
      </c>
      <c r="B1" s="58"/>
      <c r="C1" s="58"/>
      <c r="D1" s="59"/>
      <c r="E1" s="7"/>
      <c r="F1" s="7"/>
      <c r="G1" s="7"/>
      <c r="H1" s="7"/>
      <c r="I1" s="7"/>
    </row>
    <row r="2" spans="1:15" ht="20.25" x14ac:dyDescent="0.3">
      <c r="A2" s="58"/>
      <c r="B2" s="58"/>
      <c r="C2" s="58"/>
      <c r="D2" s="59"/>
      <c r="E2" s="7"/>
      <c r="F2" s="7"/>
      <c r="G2" s="7"/>
      <c r="H2" s="7"/>
      <c r="I2" s="7"/>
    </row>
    <row r="3" spans="1:15" x14ac:dyDescent="0.2">
      <c r="A3" s="102" t="s">
        <v>14</v>
      </c>
      <c r="B3" s="8"/>
      <c r="C3" s="8"/>
      <c r="D3" s="8"/>
      <c r="E3" s="8"/>
      <c r="F3" s="8"/>
      <c r="G3" s="7"/>
      <c r="H3" s="7"/>
      <c r="I3" s="7"/>
    </row>
    <row r="4" spans="1:15" x14ac:dyDescent="0.2">
      <c r="A4" s="8"/>
      <c r="B4" s="60"/>
      <c r="C4" s="60"/>
      <c r="D4" s="60"/>
      <c r="E4" s="60"/>
      <c r="F4" s="60"/>
      <c r="G4" s="7"/>
      <c r="H4" s="7"/>
      <c r="I4" s="7"/>
    </row>
    <row r="5" spans="1:15" ht="14.25" customHeight="1" x14ac:dyDescent="0.2">
      <c r="A5" s="8"/>
      <c r="B5" s="206" t="s">
        <v>9</v>
      </c>
      <c r="C5" s="206" t="s">
        <v>0</v>
      </c>
      <c r="D5" s="206" t="s">
        <v>0</v>
      </c>
      <c r="E5" s="206" t="s">
        <v>32</v>
      </c>
      <c r="F5" s="207" t="s">
        <v>0</v>
      </c>
      <c r="G5" s="224" t="s">
        <v>5</v>
      </c>
      <c r="H5" s="7"/>
      <c r="I5" s="7"/>
    </row>
    <row r="6" spans="1:15" ht="14.25" customHeight="1" x14ac:dyDescent="0.2">
      <c r="A6" s="8"/>
      <c r="B6" s="205" t="s">
        <v>10</v>
      </c>
      <c r="C6" s="205" t="s">
        <v>30</v>
      </c>
      <c r="D6" s="205" t="s">
        <v>31</v>
      </c>
      <c r="E6" s="205" t="s">
        <v>4</v>
      </c>
      <c r="F6" s="208" t="s">
        <v>33</v>
      </c>
      <c r="G6" s="225"/>
      <c r="H6" s="7"/>
      <c r="I6" s="7"/>
      <c r="K6" s="136" t="s">
        <v>40</v>
      </c>
      <c r="L6" s="136" t="s">
        <v>41</v>
      </c>
      <c r="M6" s="136" t="s">
        <v>42</v>
      </c>
      <c r="N6" s="136" t="s">
        <v>43</v>
      </c>
      <c r="O6" s="136" t="s">
        <v>5</v>
      </c>
    </row>
    <row r="7" spans="1:15" ht="14.25" customHeight="1" x14ac:dyDescent="0.2">
      <c r="A7" s="8"/>
      <c r="B7" s="61"/>
      <c r="C7" s="61"/>
      <c r="D7" s="61"/>
      <c r="E7" s="61"/>
      <c r="F7" s="62"/>
      <c r="G7" s="63"/>
      <c r="H7" s="7"/>
      <c r="I7" s="7"/>
      <c r="J7" s="125" t="s">
        <v>1</v>
      </c>
      <c r="K7" s="137">
        <v>5651.3516599999984</v>
      </c>
      <c r="L7" s="137">
        <v>6902.0702900000006</v>
      </c>
      <c r="M7" s="137">
        <v>3105.7699999999995</v>
      </c>
      <c r="N7" s="137">
        <v>13983.105121000004</v>
      </c>
      <c r="O7" s="138">
        <v>29642.297071000005</v>
      </c>
    </row>
    <row r="8" spans="1:15" ht="14.25" customHeight="1" x14ac:dyDescent="0.2">
      <c r="A8" s="8"/>
      <c r="B8" s="33">
        <v>500</v>
      </c>
      <c r="C8" s="11">
        <v>2740.2</v>
      </c>
      <c r="D8" s="11">
        <v>142.76</v>
      </c>
      <c r="E8" s="11"/>
      <c r="F8" s="11"/>
      <c r="G8" s="64">
        <f>SUM(C8:F8)</f>
        <v>2882.96</v>
      </c>
      <c r="H8" s="7"/>
      <c r="I8" s="7"/>
      <c r="J8" s="125" t="s">
        <v>2</v>
      </c>
      <c r="K8" s="137"/>
      <c r="L8" s="137">
        <v>14</v>
      </c>
      <c r="M8" s="137"/>
      <c r="N8" s="137">
        <v>5.5</v>
      </c>
      <c r="O8" s="138">
        <v>19.5</v>
      </c>
    </row>
    <row r="9" spans="1:15" ht="14.25" customHeight="1" x14ac:dyDescent="0.2">
      <c r="A9" s="8"/>
      <c r="B9" s="50"/>
      <c r="C9" s="11"/>
      <c r="D9" s="11"/>
      <c r="E9" s="11"/>
      <c r="F9" s="11"/>
      <c r="G9" s="65">
        <f>+G8/$G$18</f>
        <v>9.725831952546253E-2</v>
      </c>
      <c r="H9" s="7"/>
      <c r="I9" s="7"/>
      <c r="J9" s="125" t="s">
        <v>6</v>
      </c>
      <c r="K9" s="139">
        <v>5651.3516599999984</v>
      </c>
      <c r="L9" s="139">
        <v>6916.0702900000006</v>
      </c>
      <c r="M9" s="139">
        <v>3105.7699999999995</v>
      </c>
      <c r="N9" s="139">
        <v>13988.605121000004</v>
      </c>
      <c r="O9" s="138">
        <v>29661.797071000005</v>
      </c>
    </row>
    <row r="10" spans="1:15" ht="14.25" customHeight="1" x14ac:dyDescent="0.2">
      <c r="A10" s="8"/>
      <c r="B10" s="33">
        <v>220</v>
      </c>
      <c r="C10" s="11">
        <v>2661.7830000000004</v>
      </c>
      <c r="D10" s="11">
        <v>2242.9996599999995</v>
      </c>
      <c r="E10" s="11">
        <v>2702.91</v>
      </c>
      <c r="F10" s="11">
        <v>3915.944</v>
      </c>
      <c r="G10" s="64">
        <f>SUM(C10:F10)</f>
        <v>11523.63666</v>
      </c>
      <c r="H10" s="7"/>
      <c r="I10" s="7"/>
      <c r="K10" s="140">
        <f>+K7/$O$7</f>
        <v>0.19065160997691014</v>
      </c>
      <c r="L10" s="140">
        <f>+L7/$O$7</f>
        <v>0.23284532482310602</v>
      </c>
      <c r="M10" s="140">
        <f>+M7/$O$7</f>
        <v>0.10477494347219374</v>
      </c>
      <c r="N10" s="140">
        <f>+N7/$O$7</f>
        <v>0.47172812172779005</v>
      </c>
      <c r="O10" s="140">
        <f>+O7/$O$7</f>
        <v>1</v>
      </c>
    </row>
    <row r="11" spans="1:15" ht="14.25" customHeight="1" x14ac:dyDescent="0.2">
      <c r="A11" s="8"/>
      <c r="B11" s="50"/>
      <c r="C11" s="11"/>
      <c r="D11" s="11"/>
      <c r="E11" s="11"/>
      <c r="F11" s="11"/>
      <c r="G11" s="65">
        <f>+G10/$G$18</f>
        <v>0.38875653369232099</v>
      </c>
      <c r="H11" s="7"/>
      <c r="I11" s="7"/>
      <c r="K11" s="140">
        <f>+K8/$O$8</f>
        <v>0</v>
      </c>
      <c r="L11" s="140">
        <f>+L8/$O$8</f>
        <v>0.71794871794871795</v>
      </c>
      <c r="M11" s="140">
        <f>+M8/$O$8</f>
        <v>0</v>
      </c>
      <c r="N11" s="140">
        <f>+N8/$O$8</f>
        <v>0.28205128205128205</v>
      </c>
      <c r="O11" s="140">
        <f>+O8/$O$8</f>
        <v>1</v>
      </c>
    </row>
    <row r="12" spans="1:15" ht="14.25" customHeight="1" x14ac:dyDescent="0.2">
      <c r="A12" s="8"/>
      <c r="B12" s="33">
        <v>138</v>
      </c>
      <c r="C12" s="11">
        <v>249.36866000000003</v>
      </c>
      <c r="D12" s="11">
        <v>936.4620000000001</v>
      </c>
      <c r="E12" s="11">
        <v>402.86</v>
      </c>
      <c r="F12" s="11">
        <v>3413.8399000000004</v>
      </c>
      <c r="G12" s="64">
        <f>SUM(C12:F12)</f>
        <v>5002.5305600000011</v>
      </c>
      <c r="H12" s="7"/>
      <c r="I12" s="7"/>
    </row>
    <row r="13" spans="1:15" ht="14.25" customHeight="1" x14ac:dyDescent="0.2">
      <c r="A13" s="8"/>
      <c r="B13" s="50"/>
      <c r="C13" s="11"/>
      <c r="D13" s="11"/>
      <c r="E13" s="11"/>
      <c r="F13" s="11"/>
      <c r="G13" s="65">
        <f>+G12/$G$18</f>
        <v>0.16876325569566386</v>
      </c>
      <c r="H13" s="7"/>
      <c r="I13" s="7"/>
      <c r="J13" s="141" t="s">
        <v>0</v>
      </c>
      <c r="K13" s="125" t="s">
        <v>162</v>
      </c>
    </row>
    <row r="14" spans="1:15" ht="14.25" customHeight="1" x14ac:dyDescent="0.2">
      <c r="A14" s="8"/>
      <c r="B14" s="37" t="s">
        <v>13</v>
      </c>
      <c r="C14" s="11"/>
      <c r="D14" s="11">
        <v>2360.2726299999972</v>
      </c>
      <c r="E14" s="11"/>
      <c r="F14" s="11">
        <v>5120.0124010000009</v>
      </c>
      <c r="G14" s="64">
        <f>SUM(C14:F14)</f>
        <v>7480.2850309999976</v>
      </c>
      <c r="H14" s="7"/>
      <c r="I14" s="7"/>
    </row>
    <row r="15" spans="1:15" ht="14.25" customHeight="1" x14ac:dyDescent="0.2">
      <c r="A15" s="8"/>
      <c r="B15" s="50"/>
      <c r="C15" s="11"/>
      <c r="D15" s="11"/>
      <c r="E15" s="11"/>
      <c r="F15" s="11"/>
      <c r="G15" s="65">
        <f>+G14/$G$18</f>
        <v>0.25235173283241258</v>
      </c>
      <c r="H15" s="7"/>
      <c r="I15" s="7"/>
      <c r="J15" s="141" t="s">
        <v>147</v>
      </c>
      <c r="K15" s="141" t="s">
        <v>148</v>
      </c>
    </row>
    <row r="16" spans="1:15" ht="14.25" customHeight="1" x14ac:dyDescent="0.2">
      <c r="A16" s="8"/>
      <c r="B16" s="33" t="s">
        <v>7</v>
      </c>
      <c r="C16" s="11"/>
      <c r="D16" s="11">
        <v>1219.5759999999998</v>
      </c>
      <c r="E16" s="11"/>
      <c r="F16" s="11">
        <v>1533.3088199999997</v>
      </c>
      <c r="G16" s="64">
        <f>SUM(C16:F16)</f>
        <v>2752.8848199999993</v>
      </c>
      <c r="H16" s="7"/>
      <c r="I16" s="7"/>
      <c r="J16" s="141" t="s">
        <v>149</v>
      </c>
      <c r="K16" s="125" t="s">
        <v>150</v>
      </c>
      <c r="L16" s="125" t="s">
        <v>151</v>
      </c>
      <c r="M16" s="125" t="s">
        <v>152</v>
      </c>
      <c r="N16" s="125" t="s">
        <v>153</v>
      </c>
      <c r="O16" s="125" t="s">
        <v>154</v>
      </c>
    </row>
    <row r="17" spans="1:15" ht="14.25" customHeight="1" thickBot="1" x14ac:dyDescent="0.25">
      <c r="A17" s="8"/>
      <c r="B17" s="50"/>
      <c r="C17" s="50"/>
      <c r="D17" s="50"/>
      <c r="E17" s="66"/>
      <c r="F17" s="40"/>
      <c r="G17" s="67">
        <f>+G16/$G$18</f>
        <v>9.2870158254139953E-2</v>
      </c>
      <c r="H17" s="7"/>
      <c r="I17" s="7"/>
      <c r="J17" s="142">
        <v>500</v>
      </c>
      <c r="K17" s="143">
        <v>2740.2</v>
      </c>
      <c r="L17" s="143">
        <v>142.76</v>
      </c>
      <c r="M17" s="143"/>
      <c r="N17" s="143"/>
      <c r="O17" s="143">
        <v>2882.96</v>
      </c>
    </row>
    <row r="18" spans="1:15" ht="14.25" customHeight="1" thickTop="1" x14ac:dyDescent="0.25">
      <c r="A18" s="8"/>
      <c r="B18" s="52" t="s">
        <v>5</v>
      </c>
      <c r="C18" s="68">
        <f>+SUM(C8:C17)</f>
        <v>5651.3516600000003</v>
      </c>
      <c r="D18" s="68">
        <f>+SUM(D8:D17)</f>
        <v>6902.0702899999969</v>
      </c>
      <c r="E18" s="68">
        <f>+SUM(E8:E17)</f>
        <v>3105.77</v>
      </c>
      <c r="F18" s="69">
        <f>+SUM(F8:F17)</f>
        <v>13983.105121000002</v>
      </c>
      <c r="G18" s="70">
        <f>SUM(C18:F18)</f>
        <v>29642.297071000001</v>
      </c>
      <c r="H18" s="7"/>
      <c r="I18" s="7"/>
    </row>
    <row r="19" spans="1:15" ht="14.25" customHeight="1" x14ac:dyDescent="0.2">
      <c r="A19" s="8"/>
      <c r="B19" s="27"/>
      <c r="C19" s="71">
        <f>+C18/$G$18</f>
        <v>0.19065160997691022</v>
      </c>
      <c r="D19" s="28">
        <f>+D18/$G$18</f>
        <v>0.23284532482310594</v>
      </c>
      <c r="E19" s="28">
        <f>+E18/$G$18</f>
        <v>0.10477494347219377</v>
      </c>
      <c r="F19" s="72">
        <f>+F18/G18</f>
        <v>0.47172812172779005</v>
      </c>
      <c r="G19" s="30"/>
      <c r="H19" s="7"/>
      <c r="I19" s="7"/>
      <c r="J19" s="142">
        <v>220</v>
      </c>
      <c r="K19" s="143">
        <v>2661.7830000000004</v>
      </c>
      <c r="L19" s="143">
        <v>2122.2506599999992</v>
      </c>
      <c r="M19" s="143">
        <v>2702.91</v>
      </c>
      <c r="N19" s="143">
        <v>3915.944</v>
      </c>
      <c r="O19" s="143">
        <v>11402.887659999999</v>
      </c>
    </row>
    <row r="20" spans="1:15" ht="14.25" customHeight="1" x14ac:dyDescent="0.2">
      <c r="A20" s="8"/>
      <c r="B20" s="31" t="s">
        <v>39</v>
      </c>
      <c r="C20" s="8"/>
      <c r="D20" s="73"/>
      <c r="E20" s="73"/>
      <c r="F20" s="8"/>
      <c r="G20" s="7"/>
      <c r="H20" s="7"/>
      <c r="I20" s="7"/>
    </row>
    <row r="21" spans="1:15" ht="14.25" customHeight="1" x14ac:dyDescent="0.2">
      <c r="A21" s="8"/>
      <c r="B21" s="8"/>
      <c r="C21" s="8"/>
      <c r="D21" s="73"/>
      <c r="E21" s="73"/>
      <c r="F21" s="8"/>
      <c r="G21" s="7"/>
      <c r="H21" s="7"/>
      <c r="I21" s="7"/>
      <c r="J21" s="142">
        <v>138</v>
      </c>
      <c r="K21" s="143">
        <v>249.36866000000003</v>
      </c>
      <c r="L21" s="143">
        <v>935.36200000000008</v>
      </c>
      <c r="M21" s="143">
        <v>402.86</v>
      </c>
      <c r="N21" s="143">
        <v>3412.7899000000002</v>
      </c>
      <c r="O21" s="143">
        <v>5000.3805600000005</v>
      </c>
    </row>
    <row r="22" spans="1:15" ht="14.25" customHeight="1" x14ac:dyDescent="0.2">
      <c r="A22" s="8"/>
      <c r="B22" s="8"/>
      <c r="C22" s="8"/>
      <c r="D22" s="73"/>
      <c r="E22" s="73"/>
      <c r="F22" s="8"/>
      <c r="G22" s="7"/>
      <c r="H22" s="7"/>
      <c r="I22" s="7"/>
    </row>
    <row r="23" spans="1:15" ht="14.25" customHeight="1" x14ac:dyDescent="0.2">
      <c r="A23" s="8"/>
      <c r="B23" s="8"/>
      <c r="C23" s="8"/>
      <c r="D23" s="73"/>
      <c r="E23" s="73"/>
      <c r="F23" s="8"/>
      <c r="G23" s="7"/>
      <c r="H23" s="7"/>
      <c r="I23" s="7"/>
      <c r="J23" s="142" t="s">
        <v>155</v>
      </c>
      <c r="K23" s="143"/>
      <c r="L23" s="143">
        <v>2356.2926299999972</v>
      </c>
      <c r="M23" s="143"/>
      <c r="N23" s="143">
        <v>5223.0294009999998</v>
      </c>
      <c r="O23" s="143">
        <v>7579.322030999997</v>
      </c>
    </row>
    <row r="24" spans="1:15" ht="14.25" customHeight="1" x14ac:dyDescent="0.2">
      <c r="A24" s="8"/>
      <c r="B24" s="8"/>
      <c r="C24" s="8"/>
      <c r="D24" s="73"/>
      <c r="E24" s="73"/>
      <c r="F24" s="8"/>
      <c r="G24" s="7"/>
      <c r="H24" s="7"/>
      <c r="I24" s="7"/>
    </row>
    <row r="25" spans="1:15" ht="14.25" customHeight="1" x14ac:dyDescent="0.2">
      <c r="A25" s="8"/>
      <c r="B25" s="8"/>
      <c r="C25" s="8"/>
      <c r="D25" s="73"/>
      <c r="E25" s="73"/>
      <c r="F25" s="8"/>
      <c r="G25" s="7"/>
      <c r="H25" s="7"/>
      <c r="I25" s="7"/>
      <c r="J25" s="142" t="s">
        <v>156</v>
      </c>
      <c r="K25" s="143"/>
      <c r="L25" s="143">
        <v>1219.5759999999998</v>
      </c>
      <c r="M25" s="143"/>
      <c r="N25" s="143">
        <v>1533.3088199999997</v>
      </c>
      <c r="O25" s="143">
        <v>2752.8848199999993</v>
      </c>
    </row>
    <row r="26" spans="1:15" ht="14.25" customHeight="1" x14ac:dyDescent="0.2">
      <c r="A26" s="8"/>
      <c r="B26" s="8"/>
      <c r="C26" s="8"/>
      <c r="D26" s="73"/>
      <c r="E26" s="73"/>
      <c r="F26" s="8"/>
      <c r="G26" s="7"/>
      <c r="H26" s="7"/>
      <c r="I26" s="7"/>
      <c r="J26" s="142" t="s">
        <v>154</v>
      </c>
      <c r="K26" s="143">
        <v>5651.3516600000003</v>
      </c>
      <c r="L26" s="143">
        <v>6776.2412899999963</v>
      </c>
      <c r="M26" s="143">
        <v>3105.77</v>
      </c>
      <c r="N26" s="143">
        <v>14085.072120999999</v>
      </c>
      <c r="O26" s="143">
        <v>29618.435070999996</v>
      </c>
    </row>
    <row r="27" spans="1:15" ht="14.25" customHeight="1" x14ac:dyDescent="0.2">
      <c r="A27" s="8"/>
      <c r="B27" s="8"/>
      <c r="C27" s="8"/>
      <c r="D27" s="73"/>
      <c r="E27" s="73"/>
      <c r="F27" s="8"/>
      <c r="G27" s="7"/>
      <c r="H27" s="7"/>
      <c r="I27" s="7"/>
    </row>
    <row r="28" spans="1:15" ht="14.25" customHeight="1" x14ac:dyDescent="0.2">
      <c r="A28" s="8"/>
      <c r="B28" s="8"/>
      <c r="C28" s="8"/>
      <c r="D28" s="73"/>
      <c r="E28" s="73"/>
      <c r="F28" s="8"/>
      <c r="G28" s="7"/>
      <c r="H28" s="7"/>
      <c r="I28" s="7"/>
    </row>
    <row r="29" spans="1:15" ht="14.25" customHeight="1" x14ac:dyDescent="0.2">
      <c r="A29" s="8"/>
      <c r="B29" s="8"/>
      <c r="C29" s="8"/>
      <c r="D29" s="73"/>
      <c r="E29" s="73"/>
      <c r="F29" s="8"/>
      <c r="G29" s="7"/>
      <c r="H29" s="7"/>
      <c r="I29" s="7"/>
    </row>
    <row r="30" spans="1:15" ht="14.25" customHeight="1" x14ac:dyDescent="0.2">
      <c r="A30" s="8"/>
      <c r="B30" s="8"/>
      <c r="C30" s="8"/>
      <c r="D30" s="73"/>
      <c r="E30" s="73"/>
      <c r="F30" s="8"/>
      <c r="G30" s="7"/>
      <c r="H30" s="7"/>
      <c r="I30" s="7"/>
    </row>
    <row r="31" spans="1:15" ht="14.25" customHeight="1" x14ac:dyDescent="0.2">
      <c r="A31" s="8"/>
      <c r="B31" s="8"/>
      <c r="C31" s="8"/>
      <c r="D31" s="73"/>
      <c r="E31" s="73"/>
      <c r="F31" s="8"/>
      <c r="G31" s="7"/>
      <c r="H31" s="7"/>
      <c r="I31" s="7"/>
    </row>
    <row r="32" spans="1:15" ht="14.25" customHeight="1" x14ac:dyDescent="0.2">
      <c r="A32" s="8"/>
      <c r="B32" s="8"/>
      <c r="C32" s="8"/>
      <c r="D32" s="73"/>
      <c r="E32" s="73"/>
      <c r="F32" s="8"/>
      <c r="G32" s="7"/>
      <c r="H32" s="7"/>
      <c r="I32" s="7"/>
    </row>
    <row r="33" spans="1:9" ht="14.25" customHeight="1" x14ac:dyDescent="0.2">
      <c r="A33" s="8"/>
      <c r="B33" s="8"/>
      <c r="C33" s="8"/>
      <c r="D33" s="73"/>
      <c r="E33" s="73"/>
      <c r="F33" s="8"/>
      <c r="G33" s="7"/>
      <c r="H33" s="7"/>
      <c r="I33" s="7"/>
    </row>
    <row r="34" spans="1:9" ht="14.25" customHeight="1" x14ac:dyDescent="0.2">
      <c r="A34" s="8"/>
      <c r="B34" s="8"/>
      <c r="C34" s="8"/>
      <c r="D34" s="73"/>
      <c r="E34" s="73"/>
      <c r="F34" s="8"/>
      <c r="G34" s="7"/>
      <c r="H34" s="7"/>
      <c r="I34" s="7"/>
    </row>
    <row r="35" spans="1:9" ht="14.25" customHeight="1" x14ac:dyDescent="0.2">
      <c r="A35" s="8"/>
      <c r="B35" s="8"/>
      <c r="C35" s="8"/>
      <c r="D35" s="73"/>
      <c r="E35" s="73"/>
      <c r="F35" s="8"/>
      <c r="G35" s="7"/>
      <c r="H35" s="7"/>
      <c r="I35" s="7"/>
    </row>
    <row r="36" spans="1:9" ht="14.25" customHeight="1" x14ac:dyDescent="0.2">
      <c r="A36" s="8"/>
      <c r="B36" s="8"/>
      <c r="C36" s="8"/>
      <c r="D36" s="73"/>
      <c r="E36" s="73"/>
      <c r="F36" s="8"/>
      <c r="G36" s="7"/>
      <c r="H36" s="7"/>
      <c r="I36" s="7"/>
    </row>
    <row r="37" spans="1:9" ht="14.25" customHeight="1" x14ac:dyDescent="0.2">
      <c r="A37" s="8"/>
      <c r="B37" s="8"/>
      <c r="C37" s="8"/>
      <c r="D37" s="73"/>
      <c r="E37" s="73"/>
      <c r="F37" s="8"/>
      <c r="G37" s="7"/>
      <c r="H37" s="7"/>
      <c r="I37" s="7"/>
    </row>
    <row r="38" spans="1:9" ht="14.25" customHeight="1" x14ac:dyDescent="0.2">
      <c r="A38" s="8"/>
      <c r="B38" s="8"/>
      <c r="C38" s="8"/>
      <c r="D38" s="73"/>
      <c r="E38" s="73"/>
      <c r="F38" s="8"/>
      <c r="G38" s="7"/>
      <c r="H38" s="7"/>
      <c r="I38" s="7"/>
    </row>
    <row r="39" spans="1:9" ht="14.25" customHeight="1" x14ac:dyDescent="0.2">
      <c r="A39" s="8" t="s">
        <v>15</v>
      </c>
      <c r="B39" s="8"/>
      <c r="C39" s="8"/>
      <c r="D39" s="8"/>
      <c r="E39" s="8"/>
      <c r="F39" s="8"/>
      <c r="G39" s="7"/>
      <c r="H39" s="7"/>
      <c r="I39" s="7"/>
    </row>
    <row r="40" spans="1:9" ht="14.25" customHeight="1" x14ac:dyDescent="0.2">
      <c r="A40" s="7"/>
      <c r="B40" s="60"/>
      <c r="C40" s="60"/>
      <c r="D40" s="60"/>
      <c r="E40" s="60"/>
      <c r="F40" s="60"/>
      <c r="G40" s="7"/>
      <c r="H40" s="7"/>
      <c r="I40" s="7"/>
    </row>
    <row r="41" spans="1:9" ht="14.25" customHeight="1" x14ac:dyDescent="0.2">
      <c r="A41" s="7"/>
      <c r="B41" s="206" t="s">
        <v>9</v>
      </c>
      <c r="C41" s="206" t="s">
        <v>0</v>
      </c>
      <c r="D41" s="206" t="s">
        <v>0</v>
      </c>
      <c r="E41" s="206" t="s">
        <v>32</v>
      </c>
      <c r="F41" s="207" t="s">
        <v>0</v>
      </c>
      <c r="G41" s="224" t="s">
        <v>5</v>
      </c>
      <c r="H41" s="7"/>
      <c r="I41" s="7"/>
    </row>
    <row r="42" spans="1:9" ht="14.25" customHeight="1" x14ac:dyDescent="0.2">
      <c r="A42" s="7"/>
      <c r="B42" s="205" t="s">
        <v>10</v>
      </c>
      <c r="C42" s="205" t="s">
        <v>30</v>
      </c>
      <c r="D42" s="205" t="s">
        <v>31</v>
      </c>
      <c r="E42" s="205" t="s">
        <v>4</v>
      </c>
      <c r="F42" s="208" t="s">
        <v>33</v>
      </c>
      <c r="G42" s="225"/>
      <c r="H42" s="7"/>
      <c r="I42" s="7"/>
    </row>
    <row r="43" spans="1:9" ht="14.25" customHeight="1" x14ac:dyDescent="0.2">
      <c r="A43" s="7"/>
      <c r="B43" s="61"/>
      <c r="C43" s="61"/>
      <c r="D43" s="61"/>
      <c r="E43" s="61"/>
      <c r="F43" s="62"/>
      <c r="G43" s="63"/>
      <c r="H43" s="7"/>
      <c r="I43" s="7"/>
    </row>
    <row r="44" spans="1:9" ht="14.25" customHeight="1" x14ac:dyDescent="0.2">
      <c r="A44" s="7"/>
      <c r="B44" s="33">
        <v>138</v>
      </c>
      <c r="C44" s="33"/>
      <c r="D44" s="33"/>
      <c r="E44" s="74"/>
      <c r="F44" s="51"/>
      <c r="G44" s="64"/>
      <c r="H44" s="7"/>
      <c r="I44" s="7"/>
    </row>
    <row r="45" spans="1:9" ht="14.25" customHeight="1" x14ac:dyDescent="0.2">
      <c r="A45" s="7"/>
      <c r="B45" s="50"/>
      <c r="C45" s="50"/>
      <c r="D45" s="50"/>
      <c r="E45" s="66"/>
      <c r="F45" s="76"/>
      <c r="G45" s="65"/>
      <c r="H45" s="7"/>
      <c r="I45" s="7"/>
    </row>
    <row r="46" spans="1:9" ht="14.25" customHeight="1" x14ac:dyDescent="0.2">
      <c r="A46" s="7"/>
      <c r="B46" s="37" t="s">
        <v>13</v>
      </c>
      <c r="C46" s="37"/>
      <c r="D46" s="37">
        <v>14</v>
      </c>
      <c r="E46" s="74"/>
      <c r="F46" s="51">
        <v>5.5</v>
      </c>
      <c r="G46" s="64">
        <f>SUM(C46:F46)</f>
        <v>19.5</v>
      </c>
      <c r="H46" s="7"/>
      <c r="I46" s="7"/>
    </row>
    <row r="47" spans="1:9" ht="14.25" customHeight="1" x14ac:dyDescent="0.2">
      <c r="A47" s="7"/>
      <c r="B47" s="50"/>
      <c r="C47" s="50"/>
      <c r="D47" s="50"/>
      <c r="E47" s="21"/>
      <c r="F47" s="76"/>
      <c r="G47" s="65">
        <f>+G46/$G$50</f>
        <v>1</v>
      </c>
      <c r="H47" s="7"/>
      <c r="I47" s="7"/>
    </row>
    <row r="48" spans="1:9" ht="14.25" customHeight="1" x14ac:dyDescent="0.2">
      <c r="A48" s="7"/>
      <c r="B48" s="33" t="s">
        <v>7</v>
      </c>
      <c r="C48" s="33"/>
      <c r="D48" s="77"/>
      <c r="E48" s="78"/>
      <c r="F48" s="79"/>
      <c r="G48" s="64"/>
      <c r="H48" s="7"/>
      <c r="I48" s="7"/>
    </row>
    <row r="49" spans="1:9" ht="14.25" customHeight="1" thickBot="1" x14ac:dyDescent="0.25">
      <c r="A49" s="7"/>
      <c r="B49" s="50"/>
      <c r="C49" s="50"/>
      <c r="D49" s="50"/>
      <c r="E49" s="66"/>
      <c r="F49" s="76"/>
      <c r="G49" s="65"/>
      <c r="H49" s="7"/>
      <c r="I49" s="7"/>
    </row>
    <row r="50" spans="1:9" ht="14.25" customHeight="1" thickTop="1" x14ac:dyDescent="0.25">
      <c r="A50" s="7"/>
      <c r="B50" s="52" t="s">
        <v>5</v>
      </c>
      <c r="C50" s="52"/>
      <c r="D50" s="80">
        <f>+SUM(D44:D49)</f>
        <v>14</v>
      </c>
      <c r="E50" s="81"/>
      <c r="F50" s="82">
        <f>+SUM(F44:F49)</f>
        <v>5.5</v>
      </c>
      <c r="G50" s="83">
        <f>+G48+G46+G44</f>
        <v>19.5</v>
      </c>
      <c r="H50" s="7"/>
      <c r="I50" s="7"/>
    </row>
    <row r="51" spans="1:9" ht="14.25" customHeight="1" x14ac:dyDescent="0.2">
      <c r="A51" s="7"/>
      <c r="B51" s="27"/>
      <c r="C51" s="84"/>
      <c r="D51" s="84">
        <f>+D50/$G$50</f>
        <v>0.71794871794871795</v>
      </c>
      <c r="E51" s="84"/>
      <c r="F51" s="84">
        <f>+F50/$G$50</f>
        <v>0.28205128205128205</v>
      </c>
      <c r="G51" s="30"/>
      <c r="H51" s="7"/>
      <c r="I51" s="7"/>
    </row>
    <row r="52" spans="1:9" x14ac:dyDescent="0.2">
      <c r="A52" s="7"/>
      <c r="B52" s="31" t="s">
        <v>39</v>
      </c>
      <c r="C52" s="7"/>
      <c r="D52" s="7"/>
      <c r="E52" s="7"/>
      <c r="F52" s="75"/>
      <c r="G52" s="7"/>
      <c r="H52" s="7"/>
      <c r="I52" s="7"/>
    </row>
    <row r="53" spans="1:9" x14ac:dyDescent="0.2">
      <c r="A53" s="7"/>
      <c r="B53" s="7"/>
      <c r="C53" s="7"/>
      <c r="D53" s="7"/>
      <c r="E53" s="75"/>
      <c r="F53" s="7"/>
      <c r="G53" s="7"/>
      <c r="H53" s="7"/>
      <c r="I53" s="7"/>
    </row>
    <row r="54" spans="1:9" x14ac:dyDescent="0.2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2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2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2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2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2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2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2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">
      <c r="A71" s="7"/>
      <c r="B71" s="7"/>
      <c r="C71" s="7"/>
      <c r="D71" s="7"/>
      <c r="E71" s="7"/>
      <c r="F71" s="7"/>
      <c r="G71" s="7"/>
      <c r="H71" s="7"/>
      <c r="I71" s="7"/>
    </row>
    <row r="72" spans="1:9" ht="12.75" customHeight="1" x14ac:dyDescent="0.2">
      <c r="A72" s="7"/>
      <c r="B72" s="229" t="s">
        <v>79</v>
      </c>
      <c r="C72" s="229"/>
      <c r="D72" s="229"/>
      <c r="E72" s="229"/>
      <c r="F72" s="229"/>
      <c r="G72" s="229"/>
      <c r="H72" s="229"/>
      <c r="I72" s="7"/>
    </row>
    <row r="73" spans="1:9" ht="62.25" customHeight="1" x14ac:dyDescent="0.2">
      <c r="A73" s="7"/>
      <c r="B73" s="229"/>
      <c r="C73" s="229"/>
      <c r="D73" s="229"/>
      <c r="E73" s="229"/>
      <c r="F73" s="229"/>
      <c r="G73" s="229"/>
      <c r="H73" s="229"/>
      <c r="I73" s="7"/>
    </row>
    <row r="74" spans="1:9" x14ac:dyDescent="0.2">
      <c r="A74" s="7"/>
      <c r="B74" s="7"/>
      <c r="C74" s="7"/>
      <c r="D74" s="7"/>
      <c r="E74" s="7"/>
      <c r="F74" s="7"/>
      <c r="G74" s="7"/>
      <c r="H74" s="7"/>
      <c r="I74" s="7"/>
    </row>
  </sheetData>
  <mergeCells count="3">
    <mergeCell ref="B72:H73"/>
    <mergeCell ref="G5:G6"/>
    <mergeCell ref="G41:G42"/>
  </mergeCells>
  <phoneticPr fontId="9" type="noConversion"/>
  <pageMargins left="0.78740157480314965" right="0.59055118110236227" top="0.78740157480314965" bottom="0.78740157480314965" header="0.27559055118110237" footer="0"/>
  <pageSetup paperSize="9" scale="70" fitToHeight="2" orientation="portrait" r:id="rId1"/>
  <headerFooter alignWithMargins="0"/>
  <ignoredErrors>
    <ignoredError sqref="G8" formulaRange="1"/>
    <ignoredError sqref="G9:G17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4"/>
  <sheetViews>
    <sheetView view="pageBreakPreview" zoomScale="90" zoomScaleNormal="70" zoomScaleSheetLayoutView="90" zoomScalePageLayoutView="55" workbookViewId="0">
      <selection activeCell="M42" sqref="M42"/>
    </sheetView>
  </sheetViews>
  <sheetFormatPr baseColWidth="10" defaultRowHeight="12.75" x14ac:dyDescent="0.2"/>
  <cols>
    <col min="1" max="1" width="9" customWidth="1"/>
    <col min="2" max="2" width="14.7109375" customWidth="1"/>
    <col min="3" max="3" width="24.7109375" customWidth="1"/>
    <col min="4" max="5" width="12.7109375" customWidth="1"/>
    <col min="6" max="8" width="12.85546875" customWidth="1"/>
    <col min="9" max="10" width="14.5703125" customWidth="1"/>
    <col min="11" max="11" width="4.7109375" customWidth="1"/>
    <col min="12" max="12" width="29" style="125" customWidth="1"/>
    <col min="13" max="13" width="53" style="142" bestFit="1" customWidth="1"/>
    <col min="14" max="15" width="8.7109375" style="142" bestFit="1" customWidth="1"/>
    <col min="16" max="16" width="8.7109375" style="109" bestFit="1" customWidth="1"/>
    <col min="17" max="17" width="7.7109375" style="109" bestFit="1" customWidth="1"/>
    <col min="18" max="18" width="6.5703125" style="109" bestFit="1" customWidth="1"/>
    <col min="19" max="19" width="10.42578125" customWidth="1"/>
    <col min="20" max="20" width="12.5703125" bestFit="1" customWidth="1"/>
  </cols>
  <sheetData>
    <row r="1" spans="1:19" ht="16.5" x14ac:dyDescent="0.25">
      <c r="A1" s="219" t="s">
        <v>38</v>
      </c>
      <c r="B1" s="92"/>
      <c r="C1" s="90"/>
      <c r="D1" s="6"/>
      <c r="E1" s="6"/>
      <c r="F1" s="6"/>
      <c r="G1" s="6"/>
      <c r="H1" s="6"/>
      <c r="I1" s="6"/>
      <c r="J1" s="6"/>
      <c r="K1" s="1"/>
      <c r="L1" s="144"/>
      <c r="M1" s="145"/>
      <c r="N1" s="145"/>
      <c r="O1" s="145"/>
      <c r="P1" s="108"/>
      <c r="Q1" s="108"/>
    </row>
    <row r="2" spans="1:19" ht="16.5" customHeight="1" x14ac:dyDescent="0.25">
      <c r="A2" s="93"/>
      <c r="B2" s="93"/>
      <c r="C2" s="93"/>
      <c r="D2" s="93"/>
      <c r="E2" s="93"/>
      <c r="F2" s="93"/>
      <c r="G2" s="93"/>
      <c r="H2" s="93"/>
      <c r="I2" s="94"/>
      <c r="J2" s="94"/>
      <c r="K2" s="2"/>
      <c r="P2" s="110"/>
      <c r="Q2" s="110"/>
    </row>
    <row r="3" spans="1:19" ht="20.100000000000001" customHeight="1" x14ac:dyDescent="0.2">
      <c r="A3" s="7"/>
      <c r="B3" s="244" t="s">
        <v>16</v>
      </c>
      <c r="C3" s="245" t="s">
        <v>50</v>
      </c>
      <c r="D3" s="245"/>
      <c r="E3" s="245"/>
      <c r="F3" s="230" t="s">
        <v>17</v>
      </c>
      <c r="G3" s="230" t="s">
        <v>94</v>
      </c>
      <c r="H3" s="230" t="s">
        <v>51</v>
      </c>
      <c r="I3" s="230" t="s">
        <v>18</v>
      </c>
      <c r="J3" s="230" t="s">
        <v>52</v>
      </c>
      <c r="K3" s="2"/>
    </row>
    <row r="4" spans="1:19" ht="20.100000000000001" customHeight="1" x14ac:dyDescent="0.2">
      <c r="A4" s="7"/>
      <c r="B4" s="244"/>
      <c r="C4" s="201" t="s">
        <v>48</v>
      </c>
      <c r="D4" s="245" t="s">
        <v>49</v>
      </c>
      <c r="E4" s="245"/>
      <c r="F4" s="231"/>
      <c r="G4" s="231"/>
      <c r="H4" s="231"/>
      <c r="I4" s="231"/>
      <c r="J4" s="231"/>
    </row>
    <row r="5" spans="1:19" ht="15.95" customHeight="1" x14ac:dyDescent="0.2">
      <c r="A5" s="7"/>
      <c r="B5" s="185" t="s">
        <v>19</v>
      </c>
      <c r="C5" s="179" t="s">
        <v>63</v>
      </c>
      <c r="D5" s="180" t="s">
        <v>64</v>
      </c>
      <c r="E5" s="181"/>
      <c r="F5" s="182" t="s">
        <v>57</v>
      </c>
      <c r="G5" s="186" t="s">
        <v>113</v>
      </c>
      <c r="H5" s="186">
        <v>220</v>
      </c>
      <c r="I5" s="186">
        <v>1</v>
      </c>
      <c r="J5" s="189">
        <v>103.7</v>
      </c>
    </row>
    <row r="6" spans="1:19" ht="15.95" customHeight="1" x14ac:dyDescent="0.2">
      <c r="A6" s="7"/>
      <c r="B6" s="103" t="s">
        <v>19</v>
      </c>
      <c r="C6" s="170" t="s">
        <v>55</v>
      </c>
      <c r="D6" s="175" t="s">
        <v>56</v>
      </c>
      <c r="E6" s="176"/>
      <c r="F6" s="173" t="s">
        <v>57</v>
      </c>
      <c r="G6" s="88" t="s">
        <v>114</v>
      </c>
      <c r="H6" s="88">
        <v>500</v>
      </c>
      <c r="I6" s="88">
        <v>1</v>
      </c>
      <c r="J6" s="190">
        <v>326.89999999999998</v>
      </c>
    </row>
    <row r="7" spans="1:19" ht="15.95" customHeight="1" x14ac:dyDescent="0.2">
      <c r="A7" s="7"/>
      <c r="B7" s="103" t="s">
        <v>19</v>
      </c>
      <c r="C7" s="170" t="s">
        <v>60</v>
      </c>
      <c r="D7" s="175" t="s">
        <v>62</v>
      </c>
      <c r="E7" s="176"/>
      <c r="F7" s="173" t="s">
        <v>20</v>
      </c>
      <c r="G7" s="88" t="s">
        <v>115</v>
      </c>
      <c r="H7" s="88">
        <v>220</v>
      </c>
      <c r="I7" s="88">
        <v>1</v>
      </c>
      <c r="J7" s="190">
        <v>103.35</v>
      </c>
      <c r="R7" s="111"/>
      <c r="S7" s="3"/>
    </row>
    <row r="8" spans="1:19" ht="15.95" customHeight="1" x14ac:dyDescent="0.2">
      <c r="A8" s="7"/>
      <c r="B8" s="103" t="s">
        <v>19</v>
      </c>
      <c r="C8" s="170" t="s">
        <v>95</v>
      </c>
      <c r="D8" s="175" t="s">
        <v>99</v>
      </c>
      <c r="E8" s="176"/>
      <c r="F8" s="173" t="s">
        <v>93</v>
      </c>
      <c r="G8" s="88" t="s">
        <v>116</v>
      </c>
      <c r="H8" s="88">
        <v>220</v>
      </c>
      <c r="I8" s="88">
        <v>1</v>
      </c>
      <c r="J8" s="190">
        <v>110.27</v>
      </c>
      <c r="R8" s="112"/>
      <c r="S8" s="3"/>
    </row>
    <row r="9" spans="1:19" ht="15.95" customHeight="1" x14ac:dyDescent="0.2">
      <c r="A9" s="7"/>
      <c r="B9" s="103" t="s">
        <v>19</v>
      </c>
      <c r="C9" s="170" t="s">
        <v>96</v>
      </c>
      <c r="D9" s="175" t="s">
        <v>95</v>
      </c>
      <c r="E9" s="176"/>
      <c r="F9" s="173" t="s">
        <v>93</v>
      </c>
      <c r="G9" s="88" t="s">
        <v>117</v>
      </c>
      <c r="H9" s="88">
        <v>220</v>
      </c>
      <c r="I9" s="88">
        <v>1</v>
      </c>
      <c r="J9" s="190">
        <v>159.28</v>
      </c>
      <c r="R9" s="112"/>
      <c r="S9" s="3"/>
    </row>
    <row r="10" spans="1:19" ht="15.95" customHeight="1" x14ac:dyDescent="0.2">
      <c r="A10" s="7"/>
      <c r="B10" s="103" t="s">
        <v>19</v>
      </c>
      <c r="C10" s="170" t="s">
        <v>97</v>
      </c>
      <c r="D10" s="171" t="s">
        <v>96</v>
      </c>
      <c r="E10" s="172"/>
      <c r="F10" s="173" t="s">
        <v>85</v>
      </c>
      <c r="G10" s="88" t="s">
        <v>118</v>
      </c>
      <c r="H10" s="88">
        <v>220</v>
      </c>
      <c r="I10" s="88">
        <v>1</v>
      </c>
      <c r="J10" s="190">
        <v>116.23</v>
      </c>
    </row>
    <row r="11" spans="1:19" ht="15.95" customHeight="1" x14ac:dyDescent="0.2">
      <c r="A11" s="7"/>
      <c r="B11" s="103" t="s">
        <v>19</v>
      </c>
      <c r="C11" s="170" t="s">
        <v>97</v>
      </c>
      <c r="D11" s="171" t="s">
        <v>96</v>
      </c>
      <c r="E11" s="172"/>
      <c r="F11" s="173" t="s">
        <v>85</v>
      </c>
      <c r="G11" s="88" t="s">
        <v>119</v>
      </c>
      <c r="H11" s="88">
        <v>220</v>
      </c>
      <c r="I11" s="88">
        <v>1</v>
      </c>
      <c r="J11" s="190">
        <v>116.23</v>
      </c>
    </row>
    <row r="12" spans="1:19" ht="15.95" customHeight="1" x14ac:dyDescent="0.2">
      <c r="A12" s="7"/>
      <c r="B12" s="103" t="s">
        <v>19</v>
      </c>
      <c r="C12" s="170" t="s">
        <v>98</v>
      </c>
      <c r="D12" s="175" t="s">
        <v>97</v>
      </c>
      <c r="E12" s="176"/>
      <c r="F12" s="173" t="s">
        <v>85</v>
      </c>
      <c r="G12" s="88" t="s">
        <v>120</v>
      </c>
      <c r="H12" s="88">
        <v>220</v>
      </c>
      <c r="I12" s="88">
        <v>1</v>
      </c>
      <c r="J12" s="190">
        <v>103.77</v>
      </c>
    </row>
    <row r="13" spans="1:19" ht="15.95" customHeight="1" x14ac:dyDescent="0.2">
      <c r="A13" s="7"/>
      <c r="B13" s="103" t="s">
        <v>19</v>
      </c>
      <c r="C13" s="170" t="s">
        <v>98</v>
      </c>
      <c r="D13" s="175" t="s">
        <v>97</v>
      </c>
      <c r="E13" s="176"/>
      <c r="F13" s="173" t="s">
        <v>85</v>
      </c>
      <c r="G13" s="88" t="s">
        <v>121</v>
      </c>
      <c r="H13" s="88">
        <v>220</v>
      </c>
      <c r="I13" s="88">
        <v>1</v>
      </c>
      <c r="J13" s="190">
        <v>103.77</v>
      </c>
    </row>
    <row r="14" spans="1:19" ht="15.95" customHeight="1" x14ac:dyDescent="0.2">
      <c r="A14" s="7"/>
      <c r="B14" s="103" t="s">
        <v>19</v>
      </c>
      <c r="C14" s="220" t="s">
        <v>54</v>
      </c>
      <c r="D14" s="221" t="s">
        <v>55</v>
      </c>
      <c r="E14" s="172"/>
      <c r="F14" s="173" t="s">
        <v>57</v>
      </c>
      <c r="G14" s="88" t="s">
        <v>122</v>
      </c>
      <c r="H14" s="88">
        <v>500</v>
      </c>
      <c r="I14" s="88">
        <v>1</v>
      </c>
      <c r="J14" s="190">
        <v>145</v>
      </c>
      <c r="R14" s="113"/>
    </row>
    <row r="15" spans="1:19" ht="15.95" customHeight="1" x14ac:dyDescent="0.2">
      <c r="A15" s="7"/>
      <c r="B15" s="103" t="s">
        <v>65</v>
      </c>
      <c r="C15" s="174" t="s">
        <v>100</v>
      </c>
      <c r="D15" s="175" t="s">
        <v>98</v>
      </c>
      <c r="E15" s="176"/>
      <c r="F15" s="173" t="s">
        <v>85</v>
      </c>
      <c r="G15" s="88" t="s">
        <v>123</v>
      </c>
      <c r="H15" s="88">
        <v>220</v>
      </c>
      <c r="I15" s="88">
        <v>1</v>
      </c>
      <c r="J15" s="190">
        <v>172.72</v>
      </c>
      <c r="R15" s="114"/>
    </row>
    <row r="16" spans="1:19" ht="15.95" customHeight="1" x14ac:dyDescent="0.2">
      <c r="A16" s="7"/>
      <c r="B16" s="103" t="s">
        <v>65</v>
      </c>
      <c r="C16" s="174" t="s">
        <v>100</v>
      </c>
      <c r="D16" s="175" t="s">
        <v>98</v>
      </c>
      <c r="E16" s="176"/>
      <c r="F16" s="173" t="s">
        <v>85</v>
      </c>
      <c r="G16" s="88" t="s">
        <v>124</v>
      </c>
      <c r="H16" s="88">
        <v>220</v>
      </c>
      <c r="I16" s="88">
        <v>1</v>
      </c>
      <c r="J16" s="190">
        <v>172.72</v>
      </c>
    </row>
    <row r="17" spans="1:18" ht="15.95" customHeight="1" x14ac:dyDescent="0.2">
      <c r="A17" s="7"/>
      <c r="B17" s="103" t="s">
        <v>65</v>
      </c>
      <c r="C17" s="174" t="s">
        <v>72</v>
      </c>
      <c r="D17" s="175" t="s">
        <v>61</v>
      </c>
      <c r="E17" s="176"/>
      <c r="F17" s="173" t="s">
        <v>20</v>
      </c>
      <c r="G17" s="88" t="s">
        <v>125</v>
      </c>
      <c r="H17" s="88">
        <v>220</v>
      </c>
      <c r="I17" s="88">
        <v>2</v>
      </c>
      <c r="J17" s="190">
        <v>220.25</v>
      </c>
    </row>
    <row r="18" spans="1:18" ht="15.95" customHeight="1" x14ac:dyDescent="0.2">
      <c r="A18" s="7"/>
      <c r="B18" s="103" t="s">
        <v>65</v>
      </c>
      <c r="C18" s="174" t="s">
        <v>101</v>
      </c>
      <c r="D18" s="175" t="s">
        <v>102</v>
      </c>
      <c r="E18" s="176"/>
      <c r="F18" s="173" t="s">
        <v>112</v>
      </c>
      <c r="G18" s="88" t="s">
        <v>126</v>
      </c>
      <c r="H18" s="88">
        <v>220</v>
      </c>
      <c r="I18" s="88">
        <v>1</v>
      </c>
      <c r="J18" s="190">
        <v>121.14</v>
      </c>
    </row>
    <row r="19" spans="1:18" ht="15.95" customHeight="1" x14ac:dyDescent="0.2">
      <c r="A19" s="7"/>
      <c r="B19" s="103" t="s">
        <v>65</v>
      </c>
      <c r="C19" s="174" t="s">
        <v>103</v>
      </c>
      <c r="D19" s="175" t="s">
        <v>100</v>
      </c>
      <c r="E19" s="176"/>
      <c r="F19" s="173" t="s">
        <v>85</v>
      </c>
      <c r="G19" s="88" t="s">
        <v>127</v>
      </c>
      <c r="H19" s="88">
        <v>220</v>
      </c>
      <c r="I19" s="88">
        <v>1</v>
      </c>
      <c r="J19" s="190">
        <v>138.32</v>
      </c>
    </row>
    <row r="20" spans="1:18" ht="15.95" customHeight="1" x14ac:dyDescent="0.2">
      <c r="A20" s="7"/>
      <c r="B20" s="103" t="s">
        <v>65</v>
      </c>
      <c r="C20" s="174" t="s">
        <v>53</v>
      </c>
      <c r="D20" s="175" t="s">
        <v>54</v>
      </c>
      <c r="E20" s="176"/>
      <c r="F20" s="173" t="s">
        <v>57</v>
      </c>
      <c r="G20" s="88" t="s">
        <v>128</v>
      </c>
      <c r="H20" s="88">
        <v>500</v>
      </c>
      <c r="I20" s="88">
        <v>1</v>
      </c>
      <c r="J20" s="190">
        <v>377</v>
      </c>
    </row>
    <row r="21" spans="1:18" ht="15.95" customHeight="1" x14ac:dyDescent="0.2">
      <c r="A21" s="7"/>
      <c r="B21" s="103" t="s">
        <v>65</v>
      </c>
      <c r="C21" s="174" t="s">
        <v>67</v>
      </c>
      <c r="D21" s="177" t="s">
        <v>74</v>
      </c>
      <c r="E21" s="178"/>
      <c r="F21" s="173" t="s">
        <v>57</v>
      </c>
      <c r="G21" s="88" t="s">
        <v>129</v>
      </c>
      <c r="H21" s="88">
        <v>220</v>
      </c>
      <c r="I21" s="88">
        <v>1</v>
      </c>
      <c r="J21" s="190">
        <v>106</v>
      </c>
    </row>
    <row r="22" spans="1:18" ht="15.95" customHeight="1" x14ac:dyDescent="0.2">
      <c r="A22" s="7"/>
      <c r="B22" s="103" t="s">
        <v>65</v>
      </c>
      <c r="C22" s="174" t="s">
        <v>75</v>
      </c>
      <c r="D22" s="177" t="s">
        <v>76</v>
      </c>
      <c r="E22" s="178"/>
      <c r="F22" s="173" t="s">
        <v>71</v>
      </c>
      <c r="G22" s="88" t="s">
        <v>130</v>
      </c>
      <c r="H22" s="88">
        <v>500</v>
      </c>
      <c r="I22" s="88">
        <v>1</v>
      </c>
      <c r="J22" s="190">
        <v>357.76</v>
      </c>
    </row>
    <row r="23" spans="1:18" ht="15.95" customHeight="1" x14ac:dyDescent="0.2">
      <c r="A23" s="7"/>
      <c r="B23" s="103" t="s">
        <v>65</v>
      </c>
      <c r="C23" s="174" t="s">
        <v>104</v>
      </c>
      <c r="D23" s="175" t="s">
        <v>76</v>
      </c>
      <c r="E23" s="176"/>
      <c r="F23" s="173" t="s">
        <v>57</v>
      </c>
      <c r="G23" s="88" t="s">
        <v>131</v>
      </c>
      <c r="H23" s="88">
        <v>500</v>
      </c>
      <c r="I23" s="88">
        <v>1</v>
      </c>
      <c r="J23" s="190">
        <v>360.1</v>
      </c>
    </row>
    <row r="24" spans="1:18" ht="15.95" customHeight="1" x14ac:dyDescent="0.2">
      <c r="A24" s="7"/>
      <c r="B24" s="103" t="s">
        <v>22</v>
      </c>
      <c r="C24" s="170" t="s">
        <v>66</v>
      </c>
      <c r="D24" s="175" t="s">
        <v>68</v>
      </c>
      <c r="E24" s="176"/>
      <c r="F24" s="173" t="s">
        <v>57</v>
      </c>
      <c r="G24" s="88" t="s">
        <v>132</v>
      </c>
      <c r="H24" s="88">
        <v>220</v>
      </c>
      <c r="I24" s="88">
        <v>1</v>
      </c>
      <c r="J24" s="190">
        <v>296.26</v>
      </c>
      <c r="R24" s="114"/>
    </row>
    <row r="25" spans="1:18" ht="15.95" customHeight="1" x14ac:dyDescent="0.2">
      <c r="A25" s="7"/>
      <c r="B25" s="103" t="s">
        <v>22</v>
      </c>
      <c r="C25" s="170" t="s">
        <v>66</v>
      </c>
      <c r="D25" s="175" t="s">
        <v>68</v>
      </c>
      <c r="E25" s="176"/>
      <c r="F25" s="173" t="s">
        <v>57</v>
      </c>
      <c r="G25" s="88" t="s">
        <v>133</v>
      </c>
      <c r="H25" s="88">
        <v>220</v>
      </c>
      <c r="I25" s="88">
        <v>1</v>
      </c>
      <c r="J25" s="190">
        <v>296.26</v>
      </c>
      <c r="R25" s="115"/>
    </row>
    <row r="26" spans="1:18" ht="15.95" customHeight="1" x14ac:dyDescent="0.2">
      <c r="A26" s="7"/>
      <c r="B26" s="103" t="s">
        <v>22</v>
      </c>
      <c r="C26" s="174" t="s">
        <v>105</v>
      </c>
      <c r="D26" s="175" t="s">
        <v>68</v>
      </c>
      <c r="E26" s="176"/>
      <c r="F26" s="173" t="s">
        <v>57</v>
      </c>
      <c r="G26" s="88" t="s">
        <v>134</v>
      </c>
      <c r="H26" s="88">
        <v>220</v>
      </c>
      <c r="I26" s="88">
        <v>1</v>
      </c>
      <c r="J26" s="190">
        <v>135.16</v>
      </c>
      <c r="R26" s="114"/>
    </row>
    <row r="27" spans="1:18" ht="15.95" customHeight="1" x14ac:dyDescent="0.2">
      <c r="A27" s="7"/>
      <c r="B27" s="103" t="s">
        <v>22</v>
      </c>
      <c r="C27" s="174" t="s">
        <v>68</v>
      </c>
      <c r="D27" s="175" t="s">
        <v>106</v>
      </c>
      <c r="E27" s="176"/>
      <c r="F27" s="173" t="s">
        <v>57</v>
      </c>
      <c r="G27" s="88" t="s">
        <v>135</v>
      </c>
      <c r="H27" s="88">
        <v>220</v>
      </c>
      <c r="I27" s="88">
        <v>1</v>
      </c>
      <c r="J27" s="190">
        <v>187.98</v>
      </c>
      <c r="R27" s="114"/>
    </row>
    <row r="28" spans="1:18" ht="15.95" customHeight="1" x14ac:dyDescent="0.2">
      <c r="A28" s="7"/>
      <c r="B28" s="103" t="s">
        <v>22</v>
      </c>
      <c r="C28" s="174" t="s">
        <v>68</v>
      </c>
      <c r="D28" s="175" t="s">
        <v>69</v>
      </c>
      <c r="E28" s="176"/>
      <c r="F28" s="173" t="s">
        <v>57</v>
      </c>
      <c r="G28" s="88" t="s">
        <v>136</v>
      </c>
      <c r="H28" s="88">
        <v>220</v>
      </c>
      <c r="I28" s="88">
        <v>2</v>
      </c>
      <c r="J28" s="190">
        <v>314.54000000000002</v>
      </c>
      <c r="R28" s="114"/>
    </row>
    <row r="29" spans="1:18" ht="15.95" customHeight="1" x14ac:dyDescent="0.2">
      <c r="A29" s="7"/>
      <c r="B29" s="103" t="s">
        <v>22</v>
      </c>
      <c r="C29" s="174" t="s">
        <v>76</v>
      </c>
      <c r="D29" s="175" t="s">
        <v>58</v>
      </c>
      <c r="E29" s="176"/>
      <c r="F29" s="173" t="s">
        <v>71</v>
      </c>
      <c r="G29" s="88" t="s">
        <v>137</v>
      </c>
      <c r="H29" s="88">
        <v>500</v>
      </c>
      <c r="I29" s="88">
        <v>1</v>
      </c>
      <c r="J29" s="190">
        <v>276.60000000000002</v>
      </c>
      <c r="R29" s="114"/>
    </row>
    <row r="30" spans="1:18" ht="15.95" customHeight="1" x14ac:dyDescent="0.2">
      <c r="A30" s="7"/>
      <c r="B30" s="103" t="s">
        <v>22</v>
      </c>
      <c r="C30" s="174" t="s">
        <v>76</v>
      </c>
      <c r="D30" s="175" t="s">
        <v>107</v>
      </c>
      <c r="E30" s="176"/>
      <c r="F30" s="173" t="s">
        <v>57</v>
      </c>
      <c r="G30" s="88" t="s">
        <v>138</v>
      </c>
      <c r="H30" s="88">
        <v>500</v>
      </c>
      <c r="I30" s="88">
        <v>1</v>
      </c>
      <c r="J30" s="190">
        <v>454.4</v>
      </c>
      <c r="R30" s="114"/>
    </row>
    <row r="31" spans="1:18" ht="15.95" customHeight="1" x14ac:dyDescent="0.2">
      <c r="A31" s="7"/>
      <c r="B31" s="103" t="s">
        <v>22</v>
      </c>
      <c r="C31" s="174" t="s">
        <v>58</v>
      </c>
      <c r="D31" s="175" t="s">
        <v>73</v>
      </c>
      <c r="E31" s="176"/>
      <c r="F31" s="173" t="s">
        <v>71</v>
      </c>
      <c r="G31" s="88" t="s">
        <v>139</v>
      </c>
      <c r="H31" s="88">
        <v>500</v>
      </c>
      <c r="I31" s="88">
        <v>1</v>
      </c>
      <c r="J31" s="190">
        <v>136.97999999999999</v>
      </c>
      <c r="R31" s="114"/>
    </row>
    <row r="32" spans="1:18" ht="15.95" customHeight="1" x14ac:dyDescent="0.2">
      <c r="A32" s="7"/>
      <c r="B32" s="103" t="s">
        <v>22</v>
      </c>
      <c r="C32" s="174" t="s">
        <v>69</v>
      </c>
      <c r="D32" s="175" t="s">
        <v>108</v>
      </c>
      <c r="E32" s="176"/>
      <c r="F32" s="173" t="s">
        <v>46</v>
      </c>
      <c r="G32" s="88" t="s">
        <v>140</v>
      </c>
      <c r="H32" s="88">
        <v>220</v>
      </c>
      <c r="I32" s="88">
        <v>1</v>
      </c>
      <c r="J32" s="190">
        <v>201.4</v>
      </c>
    </row>
    <row r="33" spans="1:25" ht="15.95" customHeight="1" x14ac:dyDescent="0.2">
      <c r="A33" s="7"/>
      <c r="B33" s="103" t="s">
        <v>22</v>
      </c>
      <c r="C33" s="174" t="s">
        <v>69</v>
      </c>
      <c r="D33" s="175" t="s">
        <v>108</v>
      </c>
      <c r="E33" s="176"/>
      <c r="F33" s="173" t="s">
        <v>46</v>
      </c>
      <c r="G33" s="88" t="s">
        <v>141</v>
      </c>
      <c r="H33" s="88">
        <v>220</v>
      </c>
      <c r="I33" s="88">
        <v>1</v>
      </c>
      <c r="J33" s="190">
        <v>201.4</v>
      </c>
    </row>
    <row r="34" spans="1:25" ht="15.95" customHeight="1" x14ac:dyDescent="0.2">
      <c r="A34" s="7"/>
      <c r="B34" s="103" t="s">
        <v>22</v>
      </c>
      <c r="C34" s="174" t="s">
        <v>73</v>
      </c>
      <c r="D34" s="175" t="s">
        <v>59</v>
      </c>
      <c r="E34" s="176"/>
      <c r="F34" s="173" t="s">
        <v>71</v>
      </c>
      <c r="G34" s="88" t="s">
        <v>142</v>
      </c>
      <c r="H34" s="88">
        <v>500</v>
      </c>
      <c r="I34" s="88">
        <v>1</v>
      </c>
      <c r="J34" s="190">
        <v>117</v>
      </c>
    </row>
    <row r="35" spans="1:25" ht="15.95" customHeight="1" x14ac:dyDescent="0.2">
      <c r="A35" s="7"/>
      <c r="B35" s="103" t="s">
        <v>22</v>
      </c>
      <c r="C35" s="174" t="s">
        <v>69</v>
      </c>
      <c r="D35" s="175" t="s">
        <v>109</v>
      </c>
      <c r="E35" s="176"/>
      <c r="F35" s="173" t="s">
        <v>23</v>
      </c>
      <c r="G35" s="88" t="s">
        <v>143</v>
      </c>
      <c r="H35" s="88">
        <v>220</v>
      </c>
      <c r="I35" s="88">
        <v>1</v>
      </c>
      <c r="J35" s="190">
        <v>106.74</v>
      </c>
    </row>
    <row r="36" spans="1:25" ht="15.95" customHeight="1" x14ac:dyDescent="0.2">
      <c r="A36" s="7"/>
      <c r="B36" s="103" t="s">
        <v>22</v>
      </c>
      <c r="C36" s="174" t="s">
        <v>69</v>
      </c>
      <c r="D36" s="175" t="s">
        <v>109</v>
      </c>
      <c r="E36" s="176"/>
      <c r="F36" s="173" t="s">
        <v>23</v>
      </c>
      <c r="G36" s="88" t="s">
        <v>144</v>
      </c>
      <c r="H36" s="88">
        <v>220</v>
      </c>
      <c r="I36" s="88">
        <v>1</v>
      </c>
      <c r="J36" s="190">
        <v>106.74</v>
      </c>
    </row>
    <row r="37" spans="1:25" ht="15.95" customHeight="1" x14ac:dyDescent="0.2">
      <c r="A37" s="7"/>
      <c r="B37" s="103" t="s">
        <v>22</v>
      </c>
      <c r="C37" s="174" t="s">
        <v>109</v>
      </c>
      <c r="D37" s="175" t="s">
        <v>110</v>
      </c>
      <c r="E37" s="176"/>
      <c r="F37" s="173" t="s">
        <v>23</v>
      </c>
      <c r="G37" s="88" t="s">
        <v>145</v>
      </c>
      <c r="H37" s="88">
        <v>220</v>
      </c>
      <c r="I37" s="88">
        <v>1</v>
      </c>
      <c r="J37" s="190">
        <v>196.62</v>
      </c>
    </row>
    <row r="38" spans="1:25" s="105" customFormat="1" ht="15.95" customHeight="1" x14ac:dyDescent="0.2">
      <c r="A38" s="104"/>
      <c r="B38" s="103" t="s">
        <v>22</v>
      </c>
      <c r="C38" s="183" t="s">
        <v>109</v>
      </c>
      <c r="D38" s="175" t="s">
        <v>111</v>
      </c>
      <c r="E38" s="176"/>
      <c r="F38" s="184" t="s">
        <v>23</v>
      </c>
      <c r="G38" s="187" t="s">
        <v>146</v>
      </c>
      <c r="H38" s="187">
        <v>220</v>
      </c>
      <c r="I38" s="187">
        <v>1</v>
      </c>
      <c r="J38" s="191">
        <v>124.33</v>
      </c>
      <c r="L38" s="125"/>
      <c r="M38" s="146"/>
      <c r="N38" s="142"/>
      <c r="O38" s="142"/>
      <c r="P38" s="109"/>
      <c r="Q38" s="109"/>
      <c r="R38" s="109"/>
      <c r="S38"/>
    </row>
    <row r="39" spans="1:25" ht="15.95" customHeight="1" x14ac:dyDescent="0.2">
      <c r="A39" s="7"/>
      <c r="B39" s="232" t="s">
        <v>5</v>
      </c>
      <c r="C39" s="233"/>
      <c r="D39" s="233"/>
      <c r="E39" s="233"/>
      <c r="F39" s="233"/>
      <c r="G39" s="233"/>
      <c r="H39" s="233"/>
      <c r="I39" s="234"/>
      <c r="J39" s="249">
        <f>SUM(J5:J38)</f>
        <v>6566.9199999999973</v>
      </c>
    </row>
    <row r="40" spans="1:25" x14ac:dyDescent="0.2">
      <c r="A40" s="7"/>
      <c r="B40" s="7"/>
      <c r="C40" s="7"/>
      <c r="D40" s="7"/>
      <c r="E40" s="7"/>
      <c r="F40" s="7"/>
      <c r="G40" s="7"/>
      <c r="H40" s="7"/>
      <c r="I40" s="7"/>
      <c r="J40" s="89"/>
    </row>
    <row r="41" spans="1:25" x14ac:dyDescent="0.2">
      <c r="A41" s="7"/>
      <c r="B41" s="7"/>
      <c r="C41" s="7"/>
      <c r="D41" s="7"/>
      <c r="E41" s="7"/>
      <c r="F41" s="7"/>
      <c r="G41" s="7"/>
      <c r="H41" s="7"/>
      <c r="I41" s="7"/>
      <c r="J41" s="89"/>
    </row>
    <row r="42" spans="1:25" ht="16.5" x14ac:dyDescent="0.25">
      <c r="A42" s="92" t="s">
        <v>166</v>
      </c>
      <c r="B42" s="90"/>
      <c r="C42" s="90"/>
      <c r="D42" s="6"/>
      <c r="E42" s="6"/>
      <c r="F42" s="7"/>
      <c r="G42" s="7"/>
      <c r="H42" s="7"/>
      <c r="I42" s="7"/>
      <c r="J42" s="89"/>
    </row>
    <row r="43" spans="1:25" ht="16.5" x14ac:dyDescent="0.25">
      <c r="A43" s="90"/>
      <c r="B43" s="90"/>
      <c r="C43" s="90"/>
      <c r="D43" s="6"/>
      <c r="E43" s="6"/>
      <c r="F43" s="7"/>
      <c r="G43" s="91"/>
      <c r="H43" s="7"/>
      <c r="I43" s="7"/>
      <c r="J43" s="89"/>
    </row>
    <row r="44" spans="1:2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25" ht="15" customHeight="1" x14ac:dyDescent="0.2">
      <c r="A45" s="238" t="s">
        <v>24</v>
      </c>
      <c r="B45" s="239"/>
      <c r="C45" s="240"/>
      <c r="D45" s="246" t="s">
        <v>25</v>
      </c>
      <c r="E45" s="247"/>
      <c r="F45" s="247"/>
      <c r="G45" s="247"/>
      <c r="H45" s="248"/>
      <c r="I45" s="202" t="s">
        <v>5</v>
      </c>
      <c r="J45" s="203" t="s">
        <v>26</v>
      </c>
    </row>
    <row r="46" spans="1:25" ht="15" customHeight="1" x14ac:dyDescent="0.2">
      <c r="A46" s="241"/>
      <c r="B46" s="242"/>
      <c r="C46" s="243"/>
      <c r="D46" s="202">
        <v>500</v>
      </c>
      <c r="E46" s="202">
        <v>220</v>
      </c>
      <c r="F46" s="202">
        <v>138</v>
      </c>
      <c r="G46" s="202" t="s">
        <v>13</v>
      </c>
      <c r="H46" s="204" t="s">
        <v>7</v>
      </c>
      <c r="I46" s="202" t="s">
        <v>27</v>
      </c>
      <c r="J46" s="205" t="s">
        <v>28</v>
      </c>
    </row>
    <row r="47" spans="1:25" ht="15" customHeight="1" x14ac:dyDescent="0.2">
      <c r="A47" s="162" t="s">
        <v>179</v>
      </c>
      <c r="B47" s="163"/>
      <c r="C47" s="164"/>
      <c r="D47" s="192"/>
      <c r="E47" s="192">
        <v>3964.2900000000004</v>
      </c>
      <c r="F47" s="192">
        <v>1283.4299999999998</v>
      </c>
      <c r="G47" s="192">
        <v>34</v>
      </c>
      <c r="H47" s="193"/>
      <c r="I47" s="192">
        <f t="shared" ref="I47:I68" si="0">+SUM(D47:H47)</f>
        <v>5281.72</v>
      </c>
      <c r="J47" s="153">
        <f t="shared" ref="J47:J68" si="1">+I47/$I$69*100</f>
        <v>17.806473381762412</v>
      </c>
      <c r="M47" s="142" t="s">
        <v>201</v>
      </c>
      <c r="O47" s="142">
        <v>3964.2900000000004</v>
      </c>
      <c r="P47" s="142">
        <v>1283.4299999999998</v>
      </c>
      <c r="Q47" s="142">
        <v>34</v>
      </c>
      <c r="R47" s="142"/>
      <c r="S47" s="218">
        <f>SUM(N47:R47)</f>
        <v>5281.72</v>
      </c>
      <c r="T47" s="217"/>
      <c r="U47" s="217"/>
      <c r="V47" s="217"/>
      <c r="W47" s="217"/>
      <c r="X47" s="217"/>
      <c r="Y47" s="217"/>
    </row>
    <row r="48" spans="1:25" ht="15" customHeight="1" x14ac:dyDescent="0.2">
      <c r="A48" s="165" t="s">
        <v>174</v>
      </c>
      <c r="B48" s="157"/>
      <c r="C48" s="166"/>
      <c r="D48" s="194">
        <v>1861.8200000000002</v>
      </c>
      <c r="E48" s="194">
        <v>1962.02</v>
      </c>
      <c r="F48" s="194">
        <v>59.519999999999996</v>
      </c>
      <c r="G48" s="194">
        <v>2.625</v>
      </c>
      <c r="H48" s="195"/>
      <c r="I48" s="194">
        <f t="shared" si="0"/>
        <v>3885.9850000000001</v>
      </c>
      <c r="J48" s="153">
        <f t="shared" si="1"/>
        <v>13.100976285079104</v>
      </c>
      <c r="M48" s="142" t="s">
        <v>196</v>
      </c>
      <c r="N48" s="142">
        <v>1861.8200000000002</v>
      </c>
      <c r="O48" s="142">
        <v>1962.02</v>
      </c>
      <c r="P48" s="142">
        <v>59.519999999999996</v>
      </c>
      <c r="Q48" s="142">
        <v>2.625</v>
      </c>
      <c r="R48" s="142"/>
      <c r="S48" s="218">
        <f t="shared" ref="S48:S69" si="2">SUM(N48:R48)</f>
        <v>3885.9850000000001</v>
      </c>
      <c r="T48" s="217"/>
      <c r="U48" s="217"/>
      <c r="V48" s="217"/>
      <c r="W48" s="217"/>
      <c r="X48" s="217"/>
      <c r="Y48" s="217"/>
    </row>
    <row r="49" spans="1:25" ht="15" customHeight="1" x14ac:dyDescent="0.2">
      <c r="A49" s="165" t="s">
        <v>177</v>
      </c>
      <c r="B49" s="157"/>
      <c r="C49" s="166"/>
      <c r="D49" s="194"/>
      <c r="E49" s="194">
        <v>735.73300000000017</v>
      </c>
      <c r="F49" s="194">
        <v>390.29999999999995</v>
      </c>
      <c r="G49" s="194"/>
      <c r="H49" s="195"/>
      <c r="I49" s="194">
        <f t="shared" si="0"/>
        <v>1126.0330000000001</v>
      </c>
      <c r="J49" s="153">
        <f t="shared" si="1"/>
        <v>3.7962399827113282</v>
      </c>
      <c r="M49" s="142" t="s">
        <v>199</v>
      </c>
      <c r="O49" s="142">
        <v>735.73300000000017</v>
      </c>
      <c r="P49" s="142">
        <v>390.29999999999995</v>
      </c>
      <c r="Q49" s="142"/>
      <c r="R49" s="142"/>
      <c r="S49" s="218">
        <f t="shared" si="2"/>
        <v>1126.0330000000001</v>
      </c>
      <c r="T49" s="217"/>
      <c r="U49" s="217"/>
      <c r="V49" s="217"/>
      <c r="W49" s="217"/>
      <c r="X49" s="217"/>
      <c r="Y49" s="217"/>
    </row>
    <row r="50" spans="1:25" ht="15" customHeight="1" x14ac:dyDescent="0.2">
      <c r="A50" s="165" t="s">
        <v>163</v>
      </c>
      <c r="B50" s="157"/>
      <c r="C50" s="166"/>
      <c r="D50" s="194"/>
      <c r="E50" s="194">
        <v>1038.3300000000002</v>
      </c>
      <c r="F50" s="194">
        <v>3.16</v>
      </c>
      <c r="G50" s="194"/>
      <c r="H50" s="195"/>
      <c r="I50" s="194">
        <f t="shared" si="0"/>
        <v>1041.4900000000002</v>
      </c>
      <c r="J50" s="153">
        <f t="shared" si="1"/>
        <v>3.511216793463444</v>
      </c>
      <c r="M50" s="142" t="s">
        <v>163</v>
      </c>
      <c r="O50" s="142">
        <v>1038.3300000000002</v>
      </c>
      <c r="P50" s="142">
        <v>3.16</v>
      </c>
      <c r="Q50" s="142"/>
      <c r="R50" s="142"/>
      <c r="S50" s="218">
        <f t="shared" si="2"/>
        <v>1041.4900000000002</v>
      </c>
      <c r="T50" s="217"/>
      <c r="U50" s="217"/>
      <c r="V50" s="217"/>
      <c r="W50" s="217"/>
      <c r="X50" s="217"/>
      <c r="Y50" s="217"/>
    </row>
    <row r="51" spans="1:25" ht="15" customHeight="1" x14ac:dyDescent="0.2">
      <c r="A51" s="165" t="s">
        <v>186</v>
      </c>
      <c r="B51" s="157"/>
      <c r="C51" s="166"/>
      <c r="D51" s="194">
        <v>888.34</v>
      </c>
      <c r="E51" s="194">
        <v>59.58</v>
      </c>
      <c r="F51" s="194"/>
      <c r="G51" s="194"/>
      <c r="H51" s="195"/>
      <c r="I51" s="194">
        <f t="shared" si="0"/>
        <v>947.92000000000007</v>
      </c>
      <c r="J51" s="153">
        <f t="shared" si="1"/>
        <v>3.1957605189294829</v>
      </c>
      <c r="M51" s="142" t="s">
        <v>189</v>
      </c>
      <c r="N51" s="142">
        <v>888.34</v>
      </c>
      <c r="O51" s="142">
        <v>59.58</v>
      </c>
      <c r="P51" s="142"/>
      <c r="Q51" s="142"/>
      <c r="R51" s="142"/>
      <c r="S51" s="218">
        <f t="shared" si="2"/>
        <v>947.92000000000007</v>
      </c>
      <c r="T51" s="217"/>
      <c r="U51" s="217"/>
      <c r="V51" s="217"/>
      <c r="W51" s="217"/>
      <c r="X51" s="217"/>
      <c r="Y51" s="217"/>
    </row>
    <row r="52" spans="1:25" ht="15" customHeight="1" x14ac:dyDescent="0.2">
      <c r="A52" s="165" t="s">
        <v>172</v>
      </c>
      <c r="B52" s="157"/>
      <c r="C52" s="166"/>
      <c r="D52" s="196"/>
      <c r="E52" s="194">
        <v>505.03999999999991</v>
      </c>
      <c r="F52" s="194">
        <v>86.45</v>
      </c>
      <c r="G52" s="194">
        <v>326.68</v>
      </c>
      <c r="H52" s="195"/>
      <c r="I52" s="194">
        <f t="shared" si="0"/>
        <v>918.16999999999985</v>
      </c>
      <c r="J52" s="153">
        <f t="shared" si="1"/>
        <v>3.0954631568755615</v>
      </c>
      <c r="M52" s="142" t="s">
        <v>194</v>
      </c>
      <c r="O52" s="142">
        <v>505.03999999999991</v>
      </c>
      <c r="P52" s="142">
        <v>86.45</v>
      </c>
      <c r="Q52" s="142">
        <v>326.68</v>
      </c>
      <c r="R52" s="142"/>
      <c r="S52" s="218">
        <f t="shared" si="2"/>
        <v>918.16999999999985</v>
      </c>
      <c r="T52" s="217"/>
      <c r="U52" s="217"/>
      <c r="V52" s="217"/>
      <c r="W52" s="217"/>
      <c r="X52" s="217"/>
      <c r="Y52" s="217"/>
    </row>
    <row r="53" spans="1:25" ht="15" customHeight="1" x14ac:dyDescent="0.2">
      <c r="A53" s="165" t="s">
        <v>171</v>
      </c>
      <c r="B53" s="157"/>
      <c r="C53" s="166"/>
      <c r="D53" s="196"/>
      <c r="E53" s="194">
        <v>365.24299999999999</v>
      </c>
      <c r="F53" s="194">
        <v>105.69300000000001</v>
      </c>
      <c r="G53" s="194"/>
      <c r="H53" s="195"/>
      <c r="I53" s="194">
        <f t="shared" si="0"/>
        <v>470.93600000000004</v>
      </c>
      <c r="J53" s="153">
        <f t="shared" si="1"/>
        <v>1.5876853276042016</v>
      </c>
      <c r="M53" s="142" t="s">
        <v>193</v>
      </c>
      <c r="O53" s="142">
        <v>365.24299999999999</v>
      </c>
      <c r="P53" s="142">
        <v>105.69300000000001</v>
      </c>
      <c r="Q53" s="142"/>
      <c r="R53" s="142"/>
      <c r="S53" s="218">
        <f t="shared" si="2"/>
        <v>470.93600000000004</v>
      </c>
      <c r="T53" s="217"/>
      <c r="U53" s="217"/>
      <c r="V53" s="217"/>
      <c r="W53" s="217"/>
      <c r="X53" s="217"/>
      <c r="Y53" s="217"/>
    </row>
    <row r="54" spans="1:25" ht="15" customHeight="1" x14ac:dyDescent="0.2">
      <c r="A54" s="165" t="s">
        <v>180</v>
      </c>
      <c r="B54" s="157"/>
      <c r="C54" s="166"/>
      <c r="D54" s="194"/>
      <c r="E54" s="194">
        <v>427.83</v>
      </c>
      <c r="F54" s="194"/>
      <c r="G54" s="194"/>
      <c r="H54" s="195"/>
      <c r="I54" s="194">
        <f t="shared" si="0"/>
        <v>427.83</v>
      </c>
      <c r="J54" s="153">
        <f t="shared" si="1"/>
        <v>1.4423603498328976</v>
      </c>
      <c r="M54" s="142" t="s">
        <v>202</v>
      </c>
      <c r="O54" s="142">
        <v>427.83</v>
      </c>
      <c r="P54" s="142"/>
      <c r="Q54" s="142"/>
      <c r="R54" s="142"/>
      <c r="S54" s="218">
        <f t="shared" si="2"/>
        <v>427.83</v>
      </c>
      <c r="T54" s="217"/>
      <c r="U54" s="217"/>
      <c r="V54" s="217"/>
      <c r="W54" s="217"/>
      <c r="X54" s="217"/>
      <c r="Y54" s="217"/>
    </row>
    <row r="55" spans="1:25" ht="15" customHeight="1" x14ac:dyDescent="0.2">
      <c r="A55" s="167" t="s">
        <v>183</v>
      </c>
      <c r="B55" s="168"/>
      <c r="C55" s="169"/>
      <c r="D55" s="194"/>
      <c r="E55" s="194">
        <v>402.4</v>
      </c>
      <c r="F55" s="194">
        <v>3.24</v>
      </c>
      <c r="G55" s="194"/>
      <c r="H55" s="195"/>
      <c r="I55" s="194">
        <f t="shared" si="0"/>
        <v>405.64</v>
      </c>
      <c r="J55" s="153">
        <f t="shared" si="1"/>
        <v>1.3675503174303267</v>
      </c>
      <c r="M55" s="142" t="s">
        <v>205</v>
      </c>
      <c r="O55" s="142">
        <v>402.4</v>
      </c>
      <c r="P55" s="142">
        <v>3.24</v>
      </c>
      <c r="Q55" s="142"/>
      <c r="R55" s="142"/>
      <c r="S55" s="218">
        <f t="shared" si="2"/>
        <v>405.64</v>
      </c>
      <c r="T55" s="217"/>
      <c r="U55" s="217"/>
      <c r="V55" s="217"/>
      <c r="W55" s="217"/>
      <c r="X55" s="217"/>
      <c r="Y55" s="217"/>
    </row>
    <row r="56" spans="1:25" ht="15" customHeight="1" x14ac:dyDescent="0.2">
      <c r="A56" s="165" t="s">
        <v>70</v>
      </c>
      <c r="B56" s="157"/>
      <c r="C56" s="166"/>
      <c r="D56" s="194"/>
      <c r="E56" s="194">
        <v>263.94</v>
      </c>
      <c r="F56" s="194"/>
      <c r="G56" s="194"/>
      <c r="H56" s="195"/>
      <c r="I56" s="194">
        <f t="shared" si="0"/>
        <v>263.94</v>
      </c>
      <c r="J56" s="153">
        <f t="shared" si="1"/>
        <v>0.88983145346257875</v>
      </c>
      <c r="M56" s="142" t="s">
        <v>70</v>
      </c>
      <c r="O56" s="142">
        <v>263.94</v>
      </c>
      <c r="P56" s="142"/>
      <c r="Q56" s="142"/>
      <c r="R56" s="142"/>
      <c r="S56" s="218">
        <f t="shared" si="2"/>
        <v>263.94</v>
      </c>
      <c r="T56" s="217"/>
      <c r="U56" s="217"/>
      <c r="V56" s="217"/>
      <c r="W56" s="217"/>
      <c r="X56" s="217"/>
      <c r="Y56" s="217"/>
    </row>
    <row r="57" spans="1:25" ht="15" customHeight="1" x14ac:dyDescent="0.2">
      <c r="A57" s="165" t="s">
        <v>175</v>
      </c>
      <c r="B57" s="157"/>
      <c r="C57" s="166"/>
      <c r="D57" s="194"/>
      <c r="E57" s="194"/>
      <c r="F57" s="194"/>
      <c r="G57" s="194">
        <v>240.92999999999998</v>
      </c>
      <c r="H57" s="195">
        <v>19.670000000000002</v>
      </c>
      <c r="I57" s="194">
        <f t="shared" si="0"/>
        <v>260.59999999999997</v>
      </c>
      <c r="J57" s="153">
        <f t="shared" si="1"/>
        <v>0.87857117819333164</v>
      </c>
      <c r="M57" s="142" t="s">
        <v>197</v>
      </c>
      <c r="P57" s="142"/>
      <c r="Q57" s="142">
        <v>240.92999999999998</v>
      </c>
      <c r="R57" s="142">
        <v>19.670000000000002</v>
      </c>
      <c r="S57" s="218">
        <f t="shared" si="2"/>
        <v>260.59999999999997</v>
      </c>
      <c r="T57" s="217"/>
      <c r="U57" s="217"/>
      <c r="V57" s="217"/>
      <c r="W57" s="217"/>
      <c r="X57" s="217"/>
      <c r="Y57" s="217"/>
    </row>
    <row r="58" spans="1:25" ht="15" customHeight="1" x14ac:dyDescent="0.2">
      <c r="A58" s="165" t="s">
        <v>169</v>
      </c>
      <c r="B58" s="157"/>
      <c r="C58" s="166"/>
      <c r="D58" s="194"/>
      <c r="E58" s="194"/>
      <c r="F58" s="194">
        <v>181.31</v>
      </c>
      <c r="G58" s="194"/>
      <c r="H58" s="195"/>
      <c r="I58" s="194">
        <f t="shared" si="0"/>
        <v>181.31</v>
      </c>
      <c r="J58" s="153">
        <f t="shared" si="1"/>
        <v>0.6112576374452533</v>
      </c>
      <c r="M58" s="142" t="s">
        <v>190</v>
      </c>
      <c r="P58" s="142">
        <v>181.31</v>
      </c>
      <c r="Q58" s="142"/>
      <c r="R58" s="142"/>
      <c r="S58" s="218">
        <f t="shared" si="2"/>
        <v>181.31</v>
      </c>
      <c r="T58" s="217"/>
      <c r="U58" s="217"/>
      <c r="V58" s="217"/>
      <c r="W58" s="217"/>
      <c r="X58" s="217"/>
      <c r="Y58" s="217"/>
    </row>
    <row r="59" spans="1:25" ht="15" customHeight="1" x14ac:dyDescent="0.2">
      <c r="A59" s="165" t="s">
        <v>207</v>
      </c>
      <c r="B59" s="157"/>
      <c r="C59" s="166"/>
      <c r="D59" s="194"/>
      <c r="E59" s="194"/>
      <c r="F59" s="194">
        <v>132.69999999999999</v>
      </c>
      <c r="G59" s="194"/>
      <c r="H59" s="195"/>
      <c r="I59" s="194">
        <f t="shared" si="0"/>
        <v>132.69999999999999</v>
      </c>
      <c r="J59" s="153">
        <f t="shared" si="1"/>
        <v>0.44737680485899889</v>
      </c>
      <c r="M59" s="142" t="s">
        <v>206</v>
      </c>
      <c r="P59" s="142">
        <v>132.69999999999999</v>
      </c>
      <c r="Q59" s="142"/>
      <c r="R59" s="142"/>
      <c r="S59" s="218">
        <f t="shared" si="2"/>
        <v>132.69999999999999</v>
      </c>
      <c r="T59" s="217"/>
      <c r="U59" s="217"/>
      <c r="V59" s="217"/>
      <c r="W59" s="217"/>
      <c r="X59" s="217"/>
      <c r="Y59" s="217"/>
    </row>
    <row r="60" spans="1:25" ht="15" customHeight="1" x14ac:dyDescent="0.2">
      <c r="A60" s="167" t="s">
        <v>182</v>
      </c>
      <c r="B60" s="168"/>
      <c r="C60" s="169"/>
      <c r="D60" s="194"/>
      <c r="E60" s="194">
        <v>128.78</v>
      </c>
      <c r="F60" s="194"/>
      <c r="G60" s="194"/>
      <c r="H60" s="195"/>
      <c r="I60" s="194">
        <f t="shared" si="0"/>
        <v>128.78</v>
      </c>
      <c r="J60" s="153">
        <f t="shared" si="1"/>
        <v>0.43416115244718828</v>
      </c>
      <c r="M60" s="142" t="s">
        <v>204</v>
      </c>
      <c r="O60" s="142">
        <v>128.78</v>
      </c>
      <c r="P60" s="142"/>
      <c r="Q60" s="142"/>
      <c r="R60" s="142"/>
      <c r="S60" s="218">
        <f t="shared" si="2"/>
        <v>128.78</v>
      </c>
      <c r="T60" s="217"/>
      <c r="U60" s="217"/>
      <c r="V60" s="217"/>
      <c r="W60" s="217"/>
      <c r="X60" s="217"/>
      <c r="Y60" s="217"/>
    </row>
    <row r="61" spans="1:25" ht="15" customHeight="1" x14ac:dyDescent="0.2">
      <c r="A61" s="167" t="s">
        <v>181</v>
      </c>
      <c r="B61" s="168"/>
      <c r="C61" s="169"/>
      <c r="D61" s="196"/>
      <c r="E61" s="194">
        <v>110.65</v>
      </c>
      <c r="F61" s="194">
        <v>4.5756600000000001</v>
      </c>
      <c r="G61" s="194"/>
      <c r="H61" s="195"/>
      <c r="I61" s="194">
        <f t="shared" si="0"/>
        <v>115.22566</v>
      </c>
      <c r="J61" s="153">
        <f t="shared" si="1"/>
        <v>0.38846486517384604</v>
      </c>
      <c r="M61" s="142" t="s">
        <v>203</v>
      </c>
      <c r="O61" s="142">
        <v>110.65</v>
      </c>
      <c r="P61" s="142">
        <v>4.5756600000000001</v>
      </c>
      <c r="Q61" s="142"/>
      <c r="R61" s="142"/>
      <c r="S61" s="218">
        <f t="shared" si="2"/>
        <v>115.22566</v>
      </c>
      <c r="T61" s="217"/>
      <c r="U61" s="217"/>
      <c r="V61" s="217"/>
      <c r="W61" s="217"/>
      <c r="X61" s="217"/>
      <c r="Y61" s="217"/>
    </row>
    <row r="62" spans="1:25" ht="15" customHeight="1" x14ac:dyDescent="0.2">
      <c r="A62" s="165" t="s">
        <v>44</v>
      </c>
      <c r="B62" s="157"/>
      <c r="C62" s="166"/>
      <c r="D62" s="196"/>
      <c r="E62" s="194">
        <v>113.48</v>
      </c>
      <c r="F62" s="194"/>
      <c r="G62" s="194"/>
      <c r="H62" s="195"/>
      <c r="I62" s="194">
        <f t="shared" si="0"/>
        <v>113.48</v>
      </c>
      <c r="J62" s="153">
        <f t="shared" si="1"/>
        <v>0.38257965196231503</v>
      </c>
      <c r="M62" s="142" t="s">
        <v>44</v>
      </c>
      <c r="O62" s="142">
        <v>113.48</v>
      </c>
      <c r="P62" s="142"/>
      <c r="Q62" s="142"/>
      <c r="R62" s="142"/>
      <c r="S62" s="218">
        <f t="shared" si="2"/>
        <v>113.48</v>
      </c>
      <c r="T62" s="217"/>
      <c r="U62" s="217"/>
      <c r="V62" s="217"/>
      <c r="W62" s="217"/>
      <c r="X62" s="217"/>
      <c r="Y62" s="217"/>
    </row>
    <row r="63" spans="1:25" ht="15" customHeight="1" x14ac:dyDescent="0.2">
      <c r="A63" s="165" t="s">
        <v>184</v>
      </c>
      <c r="B63" s="157"/>
      <c r="C63" s="166"/>
      <c r="D63" s="196"/>
      <c r="E63" s="194"/>
      <c r="F63" s="194"/>
      <c r="G63" s="194">
        <v>52.4</v>
      </c>
      <c r="H63" s="195"/>
      <c r="I63" s="194">
        <f t="shared" si="0"/>
        <v>52.4</v>
      </c>
      <c r="J63" s="153">
        <f t="shared" si="1"/>
        <v>0.17665821081093858</v>
      </c>
      <c r="M63" s="142" t="s">
        <v>192</v>
      </c>
      <c r="P63" s="142"/>
      <c r="Q63" s="142">
        <v>52.4</v>
      </c>
      <c r="R63" s="142"/>
      <c r="S63" s="218">
        <f t="shared" si="2"/>
        <v>52.4</v>
      </c>
      <c r="T63" s="217"/>
      <c r="U63" s="217"/>
      <c r="V63" s="217"/>
      <c r="W63" s="217"/>
      <c r="X63" s="217"/>
      <c r="Y63" s="217"/>
    </row>
    <row r="64" spans="1:25" ht="15" customHeight="1" x14ac:dyDescent="0.2">
      <c r="A64" s="165" t="s">
        <v>176</v>
      </c>
      <c r="B64" s="157"/>
      <c r="C64" s="166"/>
      <c r="D64" s="196"/>
      <c r="E64" s="194">
        <v>2</v>
      </c>
      <c r="F64" s="194"/>
      <c r="G64" s="194">
        <v>32.760000000000005</v>
      </c>
      <c r="H64" s="195"/>
      <c r="I64" s="194">
        <f t="shared" si="0"/>
        <v>34.760000000000005</v>
      </c>
      <c r="J64" s="153">
        <f t="shared" si="1"/>
        <v>0.11718777495779056</v>
      </c>
      <c r="M64" s="142" t="s">
        <v>198</v>
      </c>
      <c r="O64" s="142">
        <v>2</v>
      </c>
      <c r="P64" s="142"/>
      <c r="Q64" s="142">
        <v>32.760000000000005</v>
      </c>
      <c r="R64" s="142"/>
      <c r="S64" s="218">
        <f t="shared" si="2"/>
        <v>34.760000000000005</v>
      </c>
      <c r="T64" s="217"/>
      <c r="U64" s="217"/>
      <c r="V64" s="217"/>
      <c r="W64" s="217"/>
      <c r="X64" s="217"/>
      <c r="Y64" s="217"/>
    </row>
    <row r="65" spans="1:25" ht="15" customHeight="1" x14ac:dyDescent="0.2">
      <c r="A65" s="165" t="s">
        <v>170</v>
      </c>
      <c r="B65" s="157"/>
      <c r="C65" s="166"/>
      <c r="D65" s="196"/>
      <c r="E65" s="194">
        <v>33.9</v>
      </c>
      <c r="F65" s="194"/>
      <c r="G65" s="194"/>
      <c r="H65" s="195"/>
      <c r="I65" s="194">
        <f t="shared" si="0"/>
        <v>33.9</v>
      </c>
      <c r="J65" s="153">
        <f t="shared" si="1"/>
        <v>0.11428842264295452</v>
      </c>
      <c r="M65" s="142" t="s">
        <v>191</v>
      </c>
      <c r="O65" s="142">
        <v>33.9</v>
      </c>
      <c r="P65" s="142"/>
      <c r="Q65" s="142"/>
      <c r="R65" s="142"/>
      <c r="S65" s="218">
        <f t="shared" si="2"/>
        <v>33.9</v>
      </c>
      <c r="T65" s="217"/>
      <c r="U65" s="217"/>
      <c r="V65" s="217"/>
      <c r="W65" s="217"/>
      <c r="X65" s="217"/>
      <c r="Y65" s="217"/>
    </row>
    <row r="66" spans="1:25" ht="15" customHeight="1" x14ac:dyDescent="0.2">
      <c r="A66" s="165" t="s">
        <v>178</v>
      </c>
      <c r="B66" s="157"/>
      <c r="C66" s="166"/>
      <c r="D66" s="196"/>
      <c r="E66" s="194">
        <v>18.399999999999999</v>
      </c>
      <c r="F66" s="194"/>
      <c r="G66" s="194"/>
      <c r="H66" s="195"/>
      <c r="I66" s="194">
        <f t="shared" si="0"/>
        <v>18.399999999999999</v>
      </c>
      <c r="J66" s="153">
        <f t="shared" si="1"/>
        <v>6.2032654177886823E-2</v>
      </c>
      <c r="M66" s="142" t="s">
        <v>200</v>
      </c>
      <c r="O66" s="142">
        <v>18.399999999999999</v>
      </c>
      <c r="P66" s="142"/>
      <c r="Q66" s="142"/>
      <c r="R66" s="142"/>
      <c r="S66" s="218">
        <f t="shared" si="2"/>
        <v>18.399999999999999</v>
      </c>
      <c r="T66" s="217"/>
      <c r="U66" s="217"/>
      <c r="V66" s="217"/>
      <c r="W66" s="217"/>
      <c r="X66" s="217"/>
      <c r="Y66" s="217"/>
    </row>
    <row r="67" spans="1:25" ht="15" customHeight="1" x14ac:dyDescent="0.2">
      <c r="A67" s="165" t="s">
        <v>173</v>
      </c>
      <c r="B67" s="157"/>
      <c r="C67" s="166"/>
      <c r="D67" s="196"/>
      <c r="E67" s="194">
        <v>10.89</v>
      </c>
      <c r="F67" s="194"/>
      <c r="G67" s="194"/>
      <c r="H67" s="195"/>
      <c r="I67" s="194">
        <f t="shared" si="0"/>
        <v>10.89</v>
      </c>
      <c r="J67" s="153">
        <f t="shared" si="1"/>
        <v>3.671389152158628E-2</v>
      </c>
      <c r="M67" s="142" t="s">
        <v>195</v>
      </c>
      <c r="O67" s="142">
        <v>10.89</v>
      </c>
      <c r="P67" s="142"/>
      <c r="Q67" s="142"/>
      <c r="R67" s="142"/>
      <c r="S67" s="218">
        <f t="shared" si="2"/>
        <v>10.89</v>
      </c>
      <c r="T67" s="217"/>
      <c r="U67" s="217"/>
      <c r="V67" s="217"/>
      <c r="W67" s="217"/>
      <c r="X67" s="217"/>
      <c r="Y67" s="217"/>
    </row>
    <row r="68" spans="1:25" ht="15" customHeight="1" x14ac:dyDescent="0.2">
      <c r="A68" s="235" t="s">
        <v>45</v>
      </c>
      <c r="B68" s="236"/>
      <c r="C68" s="237"/>
      <c r="D68" s="197">
        <v>132.79999999999973</v>
      </c>
      <c r="E68" s="198">
        <v>1381.1306600000134</v>
      </c>
      <c r="F68" s="198">
        <v>2752.1519000000012</v>
      </c>
      <c r="G68" s="198">
        <v>6810.3900309999972</v>
      </c>
      <c r="H68" s="199">
        <v>2733.2148200000006</v>
      </c>
      <c r="I68" s="198">
        <f t="shared" si="0"/>
        <v>13809.687411000014</v>
      </c>
      <c r="J68" s="154">
        <f t="shared" si="1"/>
        <v>46.557150188656578</v>
      </c>
      <c r="N68" s="142">
        <f>-SUM(N47:N67)+N69</f>
        <v>132.79999999999973</v>
      </c>
      <c r="O68" s="142">
        <f t="shared" ref="O68:R68" si="3">-SUM(O47:O67)+O69</f>
        <v>1381.1306600000134</v>
      </c>
      <c r="P68" s="142">
        <f t="shared" si="3"/>
        <v>2752.1519000000012</v>
      </c>
      <c r="Q68" s="142">
        <f t="shared" si="3"/>
        <v>6810.3900309999972</v>
      </c>
      <c r="R68" s="142">
        <f t="shared" si="3"/>
        <v>2733.2148200000006</v>
      </c>
      <c r="S68" s="218">
        <f t="shared" si="2"/>
        <v>13809.687411000014</v>
      </c>
    </row>
    <row r="69" spans="1:25" ht="15" customHeight="1" x14ac:dyDescent="0.2">
      <c r="A69" s="155" t="s">
        <v>29</v>
      </c>
      <c r="B69" s="155"/>
      <c r="C69" s="155"/>
      <c r="D69" s="200">
        <f t="shared" ref="D69:J69" si="4">+SUM(D47:D68)</f>
        <v>2882.96</v>
      </c>
      <c r="E69" s="200">
        <f t="shared" si="4"/>
        <v>11523.636660000013</v>
      </c>
      <c r="F69" s="200">
        <f t="shared" si="4"/>
        <v>5002.5305600000011</v>
      </c>
      <c r="G69" s="200">
        <f t="shared" si="4"/>
        <v>7499.7850309999976</v>
      </c>
      <c r="H69" s="200">
        <f t="shared" si="4"/>
        <v>2752.8848200000007</v>
      </c>
      <c r="I69" s="200">
        <f t="shared" si="4"/>
        <v>29661.797071000012</v>
      </c>
      <c r="J69" s="156">
        <f t="shared" si="4"/>
        <v>100</v>
      </c>
      <c r="M69" s="142" t="s">
        <v>6</v>
      </c>
      <c r="N69" s="216">
        <v>2882.96</v>
      </c>
      <c r="O69" s="216">
        <v>11523.636660000013</v>
      </c>
      <c r="P69" s="216">
        <v>5002.5305600000011</v>
      </c>
      <c r="Q69" s="216">
        <v>7499.7850309999967</v>
      </c>
      <c r="R69" s="216">
        <v>2752.8848200000007</v>
      </c>
      <c r="S69" s="218">
        <f t="shared" si="2"/>
        <v>29661.797071000012</v>
      </c>
      <c r="T69" s="217"/>
      <c r="U69" s="217"/>
      <c r="V69" s="217"/>
      <c r="W69" s="217"/>
      <c r="X69" s="217"/>
      <c r="Y69" s="217"/>
    </row>
    <row r="70" spans="1:25" ht="16.5" customHeight="1" x14ac:dyDescent="0.2">
      <c r="A70" s="87" t="s">
        <v>77</v>
      </c>
      <c r="B70" s="87"/>
      <c r="D70" s="5"/>
      <c r="E70" s="5"/>
      <c r="F70" s="5"/>
      <c r="G70" s="5"/>
      <c r="H70" s="5"/>
      <c r="I70" s="4"/>
      <c r="J70" s="5"/>
      <c r="P70" s="142"/>
      <c r="Q70" s="142"/>
      <c r="R70" s="142"/>
      <c r="S70" s="142"/>
      <c r="T70" s="85"/>
    </row>
    <row r="71" spans="1:25" x14ac:dyDescent="0.2">
      <c r="A71" s="86"/>
      <c r="B71" s="86"/>
      <c r="E71" s="5"/>
      <c r="F71" s="5"/>
      <c r="G71" s="5"/>
      <c r="H71" s="5"/>
      <c r="I71" s="5"/>
      <c r="J71" s="5"/>
      <c r="K71" s="5"/>
      <c r="L71" s="147"/>
      <c r="T71" s="85"/>
    </row>
    <row r="72" spans="1:25" x14ac:dyDescent="0.2">
      <c r="A72" s="86"/>
    </row>
    <row r="77" spans="1:25" x14ac:dyDescent="0.2">
      <c r="L77" s="125" t="s">
        <v>20</v>
      </c>
      <c r="M77" s="148">
        <f>I47</f>
        <v>5281.72</v>
      </c>
      <c r="N77" s="149">
        <f>+M77/$M$86</f>
        <v>0.17806473381762414</v>
      </c>
    </row>
    <row r="78" spans="1:25" x14ac:dyDescent="0.2">
      <c r="L78" s="125" t="s">
        <v>21</v>
      </c>
      <c r="M78" s="148">
        <f t="shared" ref="M78:M84" si="5">I48</f>
        <v>3885.9850000000001</v>
      </c>
      <c r="N78" s="149">
        <f t="shared" ref="N78:N85" si="6">+M78/$M$86</f>
        <v>0.13100976285079105</v>
      </c>
    </row>
    <row r="79" spans="1:25" x14ac:dyDescent="0.2">
      <c r="L79" s="125" t="s">
        <v>209</v>
      </c>
      <c r="M79" s="148">
        <f t="shared" si="5"/>
        <v>1126.0330000000001</v>
      </c>
      <c r="N79" s="149">
        <f t="shared" si="6"/>
        <v>3.7962399827113281E-2</v>
      </c>
    </row>
    <row r="80" spans="1:25" x14ac:dyDescent="0.2">
      <c r="L80" s="125" t="s">
        <v>85</v>
      </c>
      <c r="M80" s="148">
        <f t="shared" si="5"/>
        <v>1041.4900000000002</v>
      </c>
      <c r="N80" s="149">
        <f t="shared" si="6"/>
        <v>3.5112167934634439E-2</v>
      </c>
    </row>
    <row r="81" spans="12:18" x14ac:dyDescent="0.2">
      <c r="L81" s="125" t="s">
        <v>187</v>
      </c>
      <c r="M81" s="148">
        <f t="shared" si="5"/>
        <v>947.92000000000007</v>
      </c>
      <c r="N81" s="149">
        <f t="shared" si="6"/>
        <v>3.195760518929483E-2</v>
      </c>
    </row>
    <row r="82" spans="12:18" x14ac:dyDescent="0.2">
      <c r="L82" s="125" t="s">
        <v>89</v>
      </c>
      <c r="M82" s="148">
        <f t="shared" si="5"/>
        <v>918.16999999999985</v>
      </c>
      <c r="N82" s="149">
        <f t="shared" si="6"/>
        <v>3.0954631568755615E-2</v>
      </c>
    </row>
    <row r="83" spans="12:18" x14ac:dyDescent="0.2">
      <c r="L83" s="125" t="s">
        <v>93</v>
      </c>
      <c r="M83" s="148">
        <f t="shared" si="5"/>
        <v>470.93600000000004</v>
      </c>
      <c r="N83" s="149">
        <f t="shared" si="6"/>
        <v>1.5876853276042015E-2</v>
      </c>
    </row>
    <row r="84" spans="12:18" x14ac:dyDescent="0.2">
      <c r="L84" s="125" t="s">
        <v>23</v>
      </c>
      <c r="M84" s="148">
        <f t="shared" si="5"/>
        <v>427.83</v>
      </c>
      <c r="N84" s="149">
        <f t="shared" si="6"/>
        <v>1.4423603498328977E-2</v>
      </c>
    </row>
    <row r="85" spans="12:18" x14ac:dyDescent="0.2">
      <c r="L85" s="125" t="s">
        <v>47</v>
      </c>
      <c r="M85" s="148">
        <f>SUM(I55:I68)</f>
        <v>15561.713071000013</v>
      </c>
      <c r="N85" s="149">
        <f t="shared" si="6"/>
        <v>0.52463824203741571</v>
      </c>
    </row>
    <row r="86" spans="12:18" x14ac:dyDescent="0.2">
      <c r="L86" s="150" t="s">
        <v>6</v>
      </c>
      <c r="M86" s="148">
        <f>SUM(M77:M85)</f>
        <v>29661.797071000012</v>
      </c>
      <c r="N86" s="149">
        <f>SUM(N77:N85)</f>
        <v>1</v>
      </c>
    </row>
    <row r="92" spans="12:18" ht="23.25" customHeight="1" x14ac:dyDescent="0.2"/>
    <row r="93" spans="12:18" ht="41.25" customHeight="1" x14ac:dyDescent="0.2"/>
    <row r="94" spans="12:18" x14ac:dyDescent="0.2">
      <c r="R94" s="116"/>
    </row>
  </sheetData>
  <mergeCells count="12">
    <mergeCell ref="J3:J4"/>
    <mergeCell ref="B39:I39"/>
    <mergeCell ref="A68:C68"/>
    <mergeCell ref="A45:C46"/>
    <mergeCell ref="H3:H4"/>
    <mergeCell ref="I3:I4"/>
    <mergeCell ref="B3:B4"/>
    <mergeCell ref="C3:E3"/>
    <mergeCell ref="D4:E4"/>
    <mergeCell ref="F3:F4"/>
    <mergeCell ref="G3:G4"/>
    <mergeCell ref="D45:H45"/>
  </mergeCells>
  <pageMargins left="0.78740157480314965" right="0.59055118110236227" top="0.78740157480314965" bottom="0.39370078740157483" header="0" footer="0"/>
  <pageSetup paperSize="9" scale="63" fitToHeight="2" orientation="portrait" r:id="rId1"/>
  <headerFooter alignWithMargins="0"/>
  <rowBreaks count="1" manualBreakCount="1">
    <brk id="7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4.1</vt:lpstr>
      <vt:lpstr>4.2</vt:lpstr>
      <vt:lpstr>4.3</vt:lpstr>
      <vt:lpstr>4.4</vt:lpstr>
      <vt:lpstr>'4.1'!Área_de_impresión</vt:lpstr>
      <vt:lpstr>'4.2'!Área_de_impresión</vt:lpstr>
      <vt:lpstr>'4.3'!Área_de_impresión</vt:lpstr>
      <vt:lpstr>'4.4'!Área_de_impresión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 Anival Wenceslao</cp:lastModifiedBy>
  <cp:lastPrinted>2023-06-14T16:35:28Z</cp:lastPrinted>
  <dcterms:created xsi:type="dcterms:W3CDTF">2002-08-06T22:37:04Z</dcterms:created>
  <dcterms:modified xsi:type="dcterms:W3CDTF">2023-06-14T16:36:09Z</dcterms:modified>
</cp:coreProperties>
</file>